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Flav's Passport/6-ULAVAL/Campagnes_Mer/2016/Amundsen_2016/DATA/POC_CHN/"/>
    </mc:Choice>
  </mc:AlternateContent>
  <bookViews>
    <workbookView xWindow="10220" yWindow="1460" windowWidth="32160" windowHeight="25540" tabRatio="500"/>
  </bookViews>
  <sheets>
    <sheet name="Leg 1a_FINAL" sheetId="1" r:id="rId1"/>
    <sheet name="Leg 1b_FINAL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2" l="1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Y137" i="2"/>
  <c r="G137" i="2"/>
  <c r="Y136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X100" i="2"/>
  <c r="U100" i="2"/>
  <c r="O100" i="2"/>
  <c r="G100" i="2"/>
  <c r="X99" i="2"/>
  <c r="U99" i="2"/>
  <c r="O99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X86" i="2"/>
  <c r="U86" i="2"/>
  <c r="O86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Y69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Y38" i="2"/>
  <c r="G38" i="2"/>
  <c r="G37" i="2"/>
  <c r="G36" i="2"/>
  <c r="G35" i="2"/>
  <c r="G34" i="2"/>
  <c r="G33" i="2"/>
  <c r="G32" i="2"/>
  <c r="G31" i="2"/>
  <c r="Y30" i="2"/>
  <c r="G30" i="2"/>
  <c r="Y29" i="2"/>
  <c r="G29" i="2"/>
  <c r="Y28" i="2"/>
  <c r="G28" i="2"/>
  <c r="Y27" i="2"/>
  <c r="G27" i="2"/>
  <c r="Y26" i="2"/>
  <c r="G26" i="2"/>
  <c r="Y18" i="2"/>
  <c r="Y17" i="2"/>
  <c r="Y16" i="2"/>
  <c r="Y15" i="2"/>
  <c r="Y14" i="2"/>
  <c r="Y3" i="2"/>
  <c r="Y2" i="2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</calcChain>
</file>

<file path=xl/sharedStrings.xml><?xml version="1.0" encoding="utf-8"?>
<sst xmlns="http://schemas.openxmlformats.org/spreadsheetml/2006/main" count="2426" uniqueCount="282">
  <si>
    <t>cruise</t>
  </si>
  <si>
    <t>code operation</t>
  </si>
  <si>
    <t>Date (local)</t>
  </si>
  <si>
    <t>Time (local)</t>
  </si>
  <si>
    <t>Date (UTC)</t>
  </si>
  <si>
    <t>Time (UTC)</t>
  </si>
  <si>
    <t>Julian day (local)</t>
  </si>
  <si>
    <t>Lat (deg N)</t>
  </si>
  <si>
    <t>Long (deg W)</t>
  </si>
  <si>
    <t>Station</t>
    <phoneticPr fontId="0" type="noConversion"/>
  </si>
  <si>
    <t>Cast</t>
    <phoneticPr fontId="0" type="noConversion"/>
  </si>
  <si>
    <t xml:space="preserve">Type </t>
  </si>
  <si>
    <t>Niskin</t>
    <phoneticPr fontId="0" type="noConversion"/>
  </si>
  <si>
    <t>Weight biomass (mg)</t>
  </si>
  <si>
    <t>Carbon weight (ug)</t>
  </si>
  <si>
    <t>Carbon (ug/L)</t>
  </si>
  <si>
    <t>Nitrogen weight (ug)</t>
  </si>
  <si>
    <t>Nitrogen (ug/L)</t>
  </si>
  <si>
    <t xml:space="preserve">Comments </t>
  </si>
  <si>
    <t>GE_AN201601</t>
  </si>
  <si>
    <t>GE_0005-1</t>
  </si>
  <si>
    <t>09-Jun-2016</t>
  </si>
  <si>
    <t>G100</t>
  </si>
  <si>
    <t>003</t>
  </si>
  <si>
    <t>Water</t>
  </si>
  <si>
    <t>CD</t>
  </si>
  <si>
    <t>NA</t>
  </si>
  <si>
    <t>CA</t>
  </si>
  <si>
    <t>CB</t>
  </si>
  <si>
    <t>CC</t>
  </si>
  <si>
    <t>GE_0008-1</t>
  </si>
  <si>
    <t>10-Jun-2016</t>
  </si>
  <si>
    <t>G102</t>
  </si>
  <si>
    <t>006</t>
  </si>
  <si>
    <t>Not ''grid down''</t>
  </si>
  <si>
    <t>Not ''grid down'', Few small threads</t>
  </si>
  <si>
    <t>Not ''grid down'', Two small orange dots</t>
  </si>
  <si>
    <t>Not ''grid down'', Filter really torn</t>
  </si>
  <si>
    <t>CE</t>
  </si>
  <si>
    <t>BLANK</t>
  </si>
  <si>
    <t xml:space="preserve">Not ''grid down'', filter torn </t>
  </si>
  <si>
    <t>GE_0010-1</t>
  </si>
  <si>
    <t>11-Jun-2016</t>
  </si>
  <si>
    <t>G104</t>
  </si>
  <si>
    <t>008</t>
  </si>
  <si>
    <t>A</t>
  </si>
  <si>
    <t>C</t>
  </si>
  <si>
    <t>D</t>
  </si>
  <si>
    <t>E</t>
  </si>
  <si>
    <t>F</t>
  </si>
  <si>
    <t>G</t>
  </si>
  <si>
    <t>Not ''grid down'', Not a perfect biomasse round…leak ?</t>
  </si>
  <si>
    <t>GE_0014-1</t>
  </si>
  <si>
    <t>G107</t>
  </si>
  <si>
    <t>012</t>
  </si>
  <si>
    <t>B</t>
  </si>
  <si>
    <t>A lot of small threads</t>
  </si>
  <si>
    <t>Not a perfect biomasse round…leak ?</t>
  </si>
  <si>
    <t>GE_0017-1</t>
  </si>
  <si>
    <t>12-Jun-2016</t>
  </si>
  <si>
    <t>G110</t>
  </si>
  <si>
    <t>017</t>
  </si>
  <si>
    <t>Filter really torn, Not a perfect biomasse round…leak ?</t>
  </si>
  <si>
    <t>Few small threads</t>
  </si>
  <si>
    <t>One small thread</t>
  </si>
  <si>
    <t>GE_0022-2</t>
  </si>
  <si>
    <t>13-Jun-2016</t>
  </si>
  <si>
    <t>G115</t>
  </si>
  <si>
    <t>024</t>
  </si>
  <si>
    <t>Not ''grid down'', filter torn, not a perfect biomass round…leak ?</t>
  </si>
  <si>
    <t>Not ''grid down'', One small thread</t>
  </si>
  <si>
    <t>Not ''grid down'', not a perfect biomasse round…leak ?</t>
  </si>
  <si>
    <t>Not ''grid down'', one small thread</t>
  </si>
  <si>
    <t>GE_0024-3</t>
  </si>
  <si>
    <t>14-Jun-2016</t>
  </si>
  <si>
    <t>G201</t>
  </si>
  <si>
    <t>028</t>
  </si>
  <si>
    <t xml:space="preserve">Filter torn </t>
  </si>
  <si>
    <t>Many small threads</t>
  </si>
  <si>
    <t>GE_0024-1</t>
  </si>
  <si>
    <t>n.a.</t>
  </si>
  <si>
    <t>002</t>
  </si>
  <si>
    <t>ICE</t>
  </si>
  <si>
    <t>Eau de mer; Trou de glace</t>
  </si>
  <si>
    <t>GE_0027-2</t>
  </si>
  <si>
    <t>15-Jun-2016</t>
  </si>
  <si>
    <t>G204</t>
  </si>
  <si>
    <t>033</t>
  </si>
  <si>
    <t>GE_0029-1</t>
  </si>
  <si>
    <t>16-Jun-2016</t>
  </si>
  <si>
    <t>G206</t>
  </si>
  <si>
    <t>037</t>
  </si>
  <si>
    <t>230,81</t>
  </si>
  <si>
    <t>23,76</t>
  </si>
  <si>
    <t>171,28</t>
  </si>
  <si>
    <t>22,79</t>
  </si>
  <si>
    <t>167,05</t>
  </si>
  <si>
    <t>24,93</t>
  </si>
  <si>
    <t>136,98</t>
  </si>
  <si>
    <t>20,45</t>
  </si>
  <si>
    <t>102,75</t>
  </si>
  <si>
    <t>13,83</t>
  </si>
  <si>
    <t>144,36</t>
  </si>
  <si>
    <t>15,19</t>
  </si>
  <si>
    <t>107,85</t>
  </si>
  <si>
    <t>15,78</t>
  </si>
  <si>
    <t>100,74</t>
  </si>
  <si>
    <t>11,69</t>
  </si>
  <si>
    <t>124,83</t>
  </si>
  <si>
    <t>18,70</t>
  </si>
  <si>
    <t>116,71</t>
  </si>
  <si>
    <t>18,31</t>
  </si>
  <si>
    <t>58,59</t>
  </si>
  <si>
    <t>2,92</t>
  </si>
  <si>
    <t>43,49</t>
  </si>
  <si>
    <t>2,53</t>
  </si>
  <si>
    <t>GE_0030-2</t>
  </si>
  <si>
    <t>G207</t>
  </si>
  <si>
    <t>039</t>
  </si>
  <si>
    <t>94,77</t>
  </si>
  <si>
    <t>11,49</t>
  </si>
  <si>
    <t>102,42</t>
  </si>
  <si>
    <t>13,25</t>
  </si>
  <si>
    <t>109,87</t>
  </si>
  <si>
    <t>9,15</t>
  </si>
  <si>
    <t>108,26</t>
  </si>
  <si>
    <t>16,17</t>
  </si>
  <si>
    <t>121,07</t>
  </si>
  <si>
    <t>17,14</t>
  </si>
  <si>
    <t>40,20</t>
  </si>
  <si>
    <t>1,95</t>
  </si>
  <si>
    <t>44,03</t>
  </si>
  <si>
    <t xml:space="preserve">Filtre échappé sur la paillasse </t>
  </si>
  <si>
    <t>GE_0032-1</t>
  </si>
  <si>
    <t>G209</t>
  </si>
  <si>
    <t>043</t>
  </si>
  <si>
    <t>158,39</t>
  </si>
  <si>
    <t>19,28</t>
  </si>
  <si>
    <t>240,87</t>
  </si>
  <si>
    <t>162,68</t>
  </si>
  <si>
    <t>19,67</t>
  </si>
  <si>
    <t>127,92</t>
  </si>
  <si>
    <t>15,39</t>
  </si>
  <si>
    <t xml:space="preserve">One small hole in filter and filter is torn </t>
  </si>
  <si>
    <t>122,89</t>
  </si>
  <si>
    <t>16,56</t>
  </si>
  <si>
    <t>Balance takes time to stabilize, the sample was rinsed with water MilliQ a second time in the laboratory for the elimination of excess salt</t>
  </si>
  <si>
    <t>GE_0037-2</t>
  </si>
  <si>
    <t>17-Jun-2016</t>
  </si>
  <si>
    <t>G300</t>
  </si>
  <si>
    <t>048</t>
  </si>
  <si>
    <t>One small orange dot</t>
  </si>
  <si>
    <t>Filter really torn</t>
  </si>
  <si>
    <t>GE_0044-3</t>
  </si>
  <si>
    <t>18-Jun-2016</t>
  </si>
  <si>
    <t>G309</t>
  </si>
  <si>
    <t>057</t>
  </si>
  <si>
    <t>GE_0051-2</t>
  </si>
  <si>
    <t>19-Jun-2016</t>
  </si>
  <si>
    <t>G312</t>
  </si>
  <si>
    <t>065</t>
  </si>
  <si>
    <t>GE_0056-2</t>
  </si>
  <si>
    <t>20-Jun-2016</t>
  </si>
  <si>
    <t>G318</t>
  </si>
  <si>
    <t>072</t>
  </si>
  <si>
    <t>Filtre tombé sur la paillasse</t>
  </si>
  <si>
    <t>GE_0062-2</t>
  </si>
  <si>
    <t>21-Jun-2016</t>
  </si>
  <si>
    <t>G324</t>
  </si>
  <si>
    <t>080</t>
  </si>
  <si>
    <t>278,69</t>
  </si>
  <si>
    <t>31,78</t>
  </si>
  <si>
    <t>One small orange dot, Few small threads, not a perfect biomass round…leak?</t>
  </si>
  <si>
    <t>Filter a little damaged during the weighing (at the end) but there is no missing piece</t>
  </si>
  <si>
    <t>Cruise</t>
  </si>
  <si>
    <t>Code operation</t>
  </si>
  <si>
    <t>Type</t>
  </si>
  <si>
    <t>Added FSW (mL)</t>
  </si>
  <si>
    <t>Total melted ice (mL)</t>
  </si>
  <si>
    <t>Volume melted ice</t>
  </si>
  <si>
    <t>Number of cores</t>
  </si>
  <si>
    <t>Carbon Weight (ug)</t>
  </si>
  <si>
    <t>Carbon (mg/m2)</t>
  </si>
  <si>
    <t>Nitrogen (mg/m2)</t>
  </si>
  <si>
    <t>Volume filtré (mL)</t>
  </si>
  <si>
    <t>Commentaires</t>
    <phoneticPr fontId="0" type="noConversion"/>
  </si>
  <si>
    <t>GE_0069-3</t>
  </si>
  <si>
    <t>25-06-2016</t>
  </si>
  <si>
    <t>25-Jun-2016</t>
  </si>
  <si>
    <t>G403</t>
  </si>
  <si>
    <t>089</t>
  </si>
  <si>
    <t>9.03</t>
  </si>
  <si>
    <t>10.91</t>
  </si>
  <si>
    <t>10.16</t>
  </si>
  <si>
    <t>9.78</t>
  </si>
  <si>
    <t>One copepod on the filter</t>
  </si>
  <si>
    <t>10.53</t>
  </si>
  <si>
    <t>Removed one copepod</t>
  </si>
  <si>
    <t>10.34</t>
  </si>
  <si>
    <t>13.54</t>
  </si>
  <si>
    <t>22.19</t>
  </si>
  <si>
    <t>GE_0075-2</t>
  </si>
  <si>
    <t>26-06-2016</t>
  </si>
  <si>
    <t>26-Jun-2016</t>
  </si>
  <si>
    <t>G409</t>
  </si>
  <si>
    <t>097</t>
  </si>
  <si>
    <t>Few small threads and small orange dots</t>
  </si>
  <si>
    <t>GE_0082-2</t>
  </si>
  <si>
    <t>27-Jun-2016</t>
  </si>
  <si>
    <t>G413</t>
  </si>
  <si>
    <t>One small thread, not a perfect biomass round…link?</t>
  </si>
  <si>
    <t xml:space="preserve">Few small threads </t>
  </si>
  <si>
    <t xml:space="preserve">Two small threads </t>
  </si>
  <si>
    <t>GE_0084-1</t>
  </si>
  <si>
    <t>28-Jun-2016</t>
  </si>
  <si>
    <t>G418</t>
  </si>
  <si>
    <t>Filter a little damaged during the weighing (at the end) but there is no missing piece, one small orange dot</t>
  </si>
  <si>
    <t>GE_0097-1</t>
  </si>
  <si>
    <t>30-Jun-2016</t>
  </si>
  <si>
    <t>G507</t>
  </si>
  <si>
    <t xml:space="preserve">Two small orange dots </t>
  </si>
  <si>
    <t>GE_0106-1</t>
  </si>
  <si>
    <t>01-Jul-2016</t>
  </si>
  <si>
    <t>G512</t>
  </si>
  <si>
    <t>Not a perfect biomass round…leak?</t>
  </si>
  <si>
    <t>GE_0113-3</t>
  </si>
  <si>
    <t>02-Jul-2016</t>
  </si>
  <si>
    <t>G519</t>
  </si>
  <si>
    <t>67,32</t>
  </si>
  <si>
    <t>8,57</t>
  </si>
  <si>
    <t>76,31</t>
  </si>
  <si>
    <t>9,35</t>
  </si>
  <si>
    <t>70,47</t>
  </si>
  <si>
    <t>10,13</t>
  </si>
  <si>
    <t>72,08</t>
  </si>
  <si>
    <t>79,60</t>
  </si>
  <si>
    <t>10,91</t>
  </si>
  <si>
    <t>127,18</t>
  </si>
  <si>
    <t>19,48</t>
  </si>
  <si>
    <t>97,79</t>
  </si>
  <si>
    <t>16,75</t>
  </si>
  <si>
    <t>215,37</t>
  </si>
  <si>
    <t>40,71</t>
  </si>
  <si>
    <t>28,19</t>
  </si>
  <si>
    <t>4,29</t>
  </si>
  <si>
    <t>29,80</t>
  </si>
  <si>
    <t>GE_0113-1</t>
  </si>
  <si>
    <t>ICE 0-3 cm</t>
  </si>
  <si>
    <t>One small thread, small orange dots</t>
  </si>
  <si>
    <t>GE_0115-2</t>
  </si>
  <si>
    <t>03-Jul-2016</t>
  </si>
  <si>
    <t>G600</t>
  </si>
  <si>
    <t>87,25</t>
  </si>
  <si>
    <t>14,61</t>
  </si>
  <si>
    <t>58,52</t>
  </si>
  <si>
    <t>8,96</t>
  </si>
  <si>
    <t>GE_0115-1</t>
  </si>
  <si>
    <t>Small orange dots</t>
  </si>
  <si>
    <t>ICE 3-10 cm</t>
  </si>
  <si>
    <t>GE_0120-2</t>
  </si>
  <si>
    <t>04-Jul-2016</t>
  </si>
  <si>
    <t>G605</t>
  </si>
  <si>
    <t>GE_0123-1</t>
  </si>
  <si>
    <t>05-Jul-2016</t>
  </si>
  <si>
    <t>G615</t>
  </si>
  <si>
    <t>GE_0130-1</t>
  </si>
  <si>
    <t>06-Jul-2016</t>
  </si>
  <si>
    <t>G604.5</t>
  </si>
  <si>
    <t>GE_0137-3</t>
  </si>
  <si>
    <t>07-Jul-2016</t>
  </si>
  <si>
    <t>G703</t>
  </si>
  <si>
    <t>GE_0144-1</t>
  </si>
  <si>
    <t>08-Jul-2016</t>
  </si>
  <si>
    <t>G707</t>
  </si>
  <si>
    <t>GE_0151-2</t>
  </si>
  <si>
    <t>09-Jul-2016</t>
  </si>
  <si>
    <t>G713</t>
  </si>
  <si>
    <t>GE_0158-1</t>
  </si>
  <si>
    <t>10-Jul-2016</t>
  </si>
  <si>
    <t>G719</t>
  </si>
  <si>
    <t>One small brown dot</t>
  </si>
  <si>
    <t>Filter 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</si>
</sst>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"/>
    <numFmt numFmtId="165" formatCode="dd\-mm\-yyyy"/>
    <numFmt numFmtId="166" formatCode="[$-F400]h:mm:ss\ AM/PM"/>
    <numFmt numFmtId="167" formatCode="0.0000"/>
    <numFmt numFmtId="168" formatCode="0.000"/>
    <numFmt numFmtId="169" formatCode="0.0"/>
    <numFmt numFmtId="170" formatCode="d\-mmm\-yyyy"/>
    <numFmt numFmtId="171" formatCode="d\-mm\-yyyy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0000"/>
      <name val="Calibri"/>
      <scheme val="minor"/>
    </font>
    <font>
      <b/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20" fontId="4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top" wrapText="1"/>
    </xf>
    <xf numFmtId="167" fontId="4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49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8" fontId="0" fillId="0" borderId="0" xfId="0" applyNumberFormat="1" applyFont="1" applyBorder="1"/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/>
    <xf numFmtId="0" fontId="5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68" fontId="0" fillId="0" borderId="0" xfId="0" applyNumberFormat="1" applyFont="1" applyFill="1" applyBorder="1" applyAlignment="1"/>
    <xf numFmtId="0" fontId="6" fillId="0" borderId="0" xfId="0" applyFont="1" applyFill="1" applyBorder="1"/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0" fontId="0" fillId="0" borderId="0" xfId="0" applyFont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4" fillId="0" borderId="0" xfId="0" applyFont="1" applyFill="1"/>
    <xf numFmtId="0" fontId="6" fillId="0" borderId="0" xfId="0" applyFont="1" applyFill="1"/>
    <xf numFmtId="170" fontId="4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1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2" fontId="0" fillId="0" borderId="0" xfId="0" applyNumberFormat="1" applyFont="1" applyFill="1"/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68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168" fontId="4" fillId="0" borderId="0" xfId="0" applyNumberFormat="1" applyFont="1" applyFill="1" applyBorder="1" applyAlignment="1">
      <alignment horizontal="right" vertical="center" wrapText="1"/>
    </xf>
    <xf numFmtId="17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1" fontId="4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tabSelected="1" zoomScale="110" zoomScaleNormal="110" zoomScalePageLayoutView="110" workbookViewId="0">
      <pane ySplit="1" topLeftCell="A28" activePane="bottomLeft" state="frozen"/>
      <selection pane="bottomLeft" activeCell="O28" sqref="O28"/>
    </sheetView>
  </sheetViews>
  <sheetFormatPr baseColWidth="10" defaultRowHeight="16" x14ac:dyDescent="0.2"/>
  <cols>
    <col min="1" max="1" width="14" style="18" customWidth="1"/>
    <col min="2" max="3" width="10.83203125" style="18"/>
    <col min="4" max="4" width="16.5" style="18" customWidth="1"/>
    <col min="5" max="5" width="10.83203125" style="18"/>
    <col min="6" max="6" width="16.33203125" style="18" customWidth="1"/>
    <col min="7" max="9" width="10.83203125" style="18"/>
    <col min="10" max="10" width="9.6640625" style="18" customWidth="1"/>
    <col min="11" max="11" width="8.83203125" style="18" customWidth="1"/>
    <col min="12" max="12" width="9.5" style="18" customWidth="1"/>
    <col min="13" max="13" width="9" style="18" customWidth="1"/>
    <col min="14" max="14" width="15.1640625" style="18" customWidth="1"/>
    <col min="15" max="15" width="11.33203125" style="18" customWidth="1"/>
    <col min="16" max="16" width="10.5" style="18" customWidth="1"/>
    <col min="17" max="17" width="11.5" style="18" customWidth="1"/>
    <col min="18" max="18" width="12.1640625" style="18" customWidth="1"/>
    <col min="19" max="19" width="56.6640625" style="18" customWidth="1"/>
    <col min="20" max="20" width="39.1640625" style="18" customWidth="1"/>
    <col min="21" max="16384" width="10.83203125" style="18"/>
  </cols>
  <sheetData>
    <row r="1" spans="1:20" s="10" customFormat="1" ht="58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3" t="s">
        <v>14</v>
      </c>
      <c r="P1" s="7" t="s">
        <v>15</v>
      </c>
      <c r="Q1" s="3" t="s">
        <v>16</v>
      </c>
      <c r="R1" s="7" t="s">
        <v>17</v>
      </c>
      <c r="S1" s="8" t="s">
        <v>18</v>
      </c>
      <c r="T1" s="9"/>
    </row>
    <row r="2" spans="1:20" x14ac:dyDescent="0.2">
      <c r="A2" s="11" t="s">
        <v>19</v>
      </c>
      <c r="B2" s="11" t="s">
        <v>20</v>
      </c>
      <c r="C2" s="12">
        <v>42530</v>
      </c>
      <c r="D2" s="13">
        <v>0.54861111111111105</v>
      </c>
      <c r="E2" s="14" t="s">
        <v>21</v>
      </c>
      <c r="F2" s="15">
        <v>0.71527777777777779</v>
      </c>
      <c r="G2" s="16">
        <v>161</v>
      </c>
      <c r="H2" s="17">
        <v>68.498999999999995</v>
      </c>
      <c r="I2" s="17">
        <v>56.789783333333332</v>
      </c>
      <c r="J2" s="18" t="s">
        <v>22</v>
      </c>
      <c r="K2" s="19" t="s">
        <v>23</v>
      </c>
      <c r="L2" s="19" t="s">
        <v>24</v>
      </c>
      <c r="M2" s="20" t="s">
        <v>25</v>
      </c>
      <c r="N2" s="20" t="s">
        <v>26</v>
      </c>
      <c r="O2" s="20" t="s">
        <v>26</v>
      </c>
      <c r="P2" s="20" t="s">
        <v>26</v>
      </c>
      <c r="Q2" s="20" t="s">
        <v>26</v>
      </c>
      <c r="R2" s="20" t="s">
        <v>26</v>
      </c>
    </row>
    <row r="3" spans="1:20" x14ac:dyDescent="0.2">
      <c r="A3" s="11" t="s">
        <v>19</v>
      </c>
      <c r="B3" s="11" t="s">
        <v>20</v>
      </c>
      <c r="C3" s="12">
        <v>42530</v>
      </c>
      <c r="D3" s="13">
        <v>0.54861111111111105</v>
      </c>
      <c r="E3" s="14" t="s">
        <v>21</v>
      </c>
      <c r="F3" s="15">
        <v>0.71527777777777779</v>
      </c>
      <c r="G3" s="16">
        <v>161</v>
      </c>
      <c r="H3" s="17">
        <v>68.498999999999995</v>
      </c>
      <c r="I3" s="17">
        <v>56.789783333333332</v>
      </c>
      <c r="J3" s="18" t="s">
        <v>22</v>
      </c>
      <c r="K3" s="19" t="s">
        <v>23</v>
      </c>
      <c r="L3" s="19" t="s">
        <v>24</v>
      </c>
      <c r="M3" s="20" t="s">
        <v>27</v>
      </c>
      <c r="N3" s="20" t="s">
        <v>26</v>
      </c>
      <c r="O3" s="20" t="s">
        <v>26</v>
      </c>
      <c r="P3" s="20" t="s">
        <v>26</v>
      </c>
      <c r="Q3" s="20" t="s">
        <v>26</v>
      </c>
      <c r="R3" s="20" t="s">
        <v>26</v>
      </c>
    </row>
    <row r="4" spans="1:20" x14ac:dyDescent="0.2">
      <c r="A4" s="11" t="s">
        <v>19</v>
      </c>
      <c r="B4" s="11" t="s">
        <v>20</v>
      </c>
      <c r="C4" s="12">
        <v>42530</v>
      </c>
      <c r="D4" s="13">
        <v>0.54861111111111105</v>
      </c>
      <c r="E4" s="14" t="s">
        <v>21</v>
      </c>
      <c r="F4" s="15">
        <v>0.71527777777777801</v>
      </c>
      <c r="G4" s="16">
        <v>161</v>
      </c>
      <c r="H4" s="17">
        <v>68.498999999999995</v>
      </c>
      <c r="I4" s="17">
        <v>56.789783333333297</v>
      </c>
      <c r="J4" s="18" t="s">
        <v>22</v>
      </c>
      <c r="K4" s="19" t="s">
        <v>23</v>
      </c>
      <c r="L4" s="19" t="s">
        <v>24</v>
      </c>
      <c r="M4" s="20" t="s">
        <v>28</v>
      </c>
      <c r="N4" s="20" t="s">
        <v>26</v>
      </c>
      <c r="O4" s="20" t="s">
        <v>26</v>
      </c>
      <c r="P4" s="20" t="s">
        <v>26</v>
      </c>
      <c r="Q4" s="20" t="s">
        <v>26</v>
      </c>
      <c r="R4" s="20" t="s">
        <v>26</v>
      </c>
    </row>
    <row r="5" spans="1:20" x14ac:dyDescent="0.2">
      <c r="A5" s="11" t="s">
        <v>19</v>
      </c>
      <c r="B5" s="11" t="s">
        <v>20</v>
      </c>
      <c r="C5" s="12">
        <v>42530</v>
      </c>
      <c r="D5" s="13">
        <v>0.54861111111111105</v>
      </c>
      <c r="E5" s="14" t="s">
        <v>21</v>
      </c>
      <c r="F5" s="15">
        <v>0.71527777777777801</v>
      </c>
      <c r="G5" s="16">
        <v>161</v>
      </c>
      <c r="H5" s="17">
        <v>68.498999999999995</v>
      </c>
      <c r="I5" s="17">
        <v>56.789783333333297</v>
      </c>
      <c r="J5" s="18" t="s">
        <v>22</v>
      </c>
      <c r="K5" s="19" t="s">
        <v>23</v>
      </c>
      <c r="L5" s="19" t="s">
        <v>24</v>
      </c>
      <c r="M5" s="20">
        <v>13</v>
      </c>
      <c r="N5" s="20" t="s">
        <v>26</v>
      </c>
      <c r="O5" s="20" t="s">
        <v>26</v>
      </c>
      <c r="P5" s="20" t="s">
        <v>26</v>
      </c>
      <c r="Q5" s="20" t="s">
        <v>26</v>
      </c>
      <c r="R5" s="20" t="s">
        <v>26</v>
      </c>
    </row>
    <row r="6" spans="1:20" x14ac:dyDescent="0.2">
      <c r="A6" s="11" t="s">
        <v>19</v>
      </c>
      <c r="B6" s="11" t="s">
        <v>20</v>
      </c>
      <c r="C6" s="12">
        <v>42530</v>
      </c>
      <c r="D6" s="13">
        <v>0.54861111111111105</v>
      </c>
      <c r="E6" s="14" t="s">
        <v>21</v>
      </c>
      <c r="F6" s="15">
        <v>0.71527777777777801</v>
      </c>
      <c r="G6" s="16">
        <v>161</v>
      </c>
      <c r="H6" s="17">
        <v>68.498999999999995</v>
      </c>
      <c r="I6" s="17">
        <v>56.789783333333297</v>
      </c>
      <c r="J6" s="18" t="s">
        <v>22</v>
      </c>
      <c r="K6" s="19" t="s">
        <v>23</v>
      </c>
      <c r="L6" s="19" t="s">
        <v>24</v>
      </c>
      <c r="M6" s="20">
        <v>11</v>
      </c>
      <c r="N6" s="20" t="s">
        <v>26</v>
      </c>
      <c r="O6" s="20" t="s">
        <v>26</v>
      </c>
      <c r="P6" s="20" t="s">
        <v>26</v>
      </c>
      <c r="Q6" s="20" t="s">
        <v>26</v>
      </c>
      <c r="R6" s="20" t="s">
        <v>26</v>
      </c>
    </row>
    <row r="7" spans="1:20" x14ac:dyDescent="0.2">
      <c r="A7" s="11" t="s">
        <v>19</v>
      </c>
      <c r="B7" s="11" t="s">
        <v>20</v>
      </c>
      <c r="C7" s="12">
        <v>42530</v>
      </c>
      <c r="D7" s="13">
        <v>0.54861111111111105</v>
      </c>
      <c r="E7" s="14" t="s">
        <v>21</v>
      </c>
      <c r="F7" s="15">
        <v>0.71527777777777801</v>
      </c>
      <c r="G7" s="16">
        <v>161</v>
      </c>
      <c r="H7" s="17">
        <v>68.498999999999995</v>
      </c>
      <c r="I7" s="17">
        <v>56.789783333333297</v>
      </c>
      <c r="J7" s="18" t="s">
        <v>22</v>
      </c>
      <c r="K7" s="19" t="s">
        <v>23</v>
      </c>
      <c r="L7" s="19" t="s">
        <v>24</v>
      </c>
      <c r="M7" s="20">
        <v>8</v>
      </c>
      <c r="N7" s="20" t="s">
        <v>26</v>
      </c>
      <c r="O7" s="20" t="s">
        <v>26</v>
      </c>
      <c r="P7" s="20" t="s">
        <v>26</v>
      </c>
      <c r="Q7" s="20" t="s">
        <v>26</v>
      </c>
      <c r="R7" s="20" t="s">
        <v>26</v>
      </c>
    </row>
    <row r="8" spans="1:20" x14ac:dyDescent="0.2">
      <c r="A8" s="11" t="s">
        <v>19</v>
      </c>
      <c r="B8" s="11" t="s">
        <v>20</v>
      </c>
      <c r="C8" s="12">
        <v>42530</v>
      </c>
      <c r="D8" s="13">
        <v>0.54861111111111105</v>
      </c>
      <c r="E8" s="14" t="s">
        <v>21</v>
      </c>
      <c r="F8" s="15">
        <v>0.71527777777777801</v>
      </c>
      <c r="G8" s="16">
        <v>161</v>
      </c>
      <c r="H8" s="17">
        <v>68.498999999999995</v>
      </c>
      <c r="I8" s="17">
        <v>56.789783333333297</v>
      </c>
      <c r="J8" s="18" t="s">
        <v>22</v>
      </c>
      <c r="K8" s="19" t="s">
        <v>23</v>
      </c>
      <c r="L8" s="19" t="s">
        <v>24</v>
      </c>
      <c r="M8" s="20">
        <v>7</v>
      </c>
      <c r="N8" s="20" t="s">
        <v>26</v>
      </c>
      <c r="O8" s="20" t="s">
        <v>26</v>
      </c>
      <c r="P8" s="20" t="s">
        <v>26</v>
      </c>
      <c r="Q8" s="20" t="s">
        <v>26</v>
      </c>
      <c r="R8" s="20" t="s">
        <v>26</v>
      </c>
    </row>
    <row r="9" spans="1:20" x14ac:dyDescent="0.2">
      <c r="A9" s="11" t="s">
        <v>19</v>
      </c>
      <c r="B9" s="11" t="s">
        <v>20</v>
      </c>
      <c r="C9" s="12">
        <v>42530</v>
      </c>
      <c r="D9" s="13">
        <v>0.54861111111111105</v>
      </c>
      <c r="E9" s="14" t="s">
        <v>21</v>
      </c>
      <c r="F9" s="15">
        <v>0.71527777777777801</v>
      </c>
      <c r="G9" s="16">
        <v>161</v>
      </c>
      <c r="H9" s="17">
        <v>68.498999999999995</v>
      </c>
      <c r="I9" s="17">
        <v>56.789783333333297</v>
      </c>
      <c r="J9" s="18" t="s">
        <v>22</v>
      </c>
      <c r="K9" s="19" t="s">
        <v>23</v>
      </c>
      <c r="L9" s="19" t="s">
        <v>24</v>
      </c>
      <c r="M9" s="20" t="s">
        <v>29</v>
      </c>
      <c r="N9" s="20" t="s">
        <v>26</v>
      </c>
      <c r="O9" s="20" t="s">
        <v>26</v>
      </c>
      <c r="P9" s="20" t="s">
        <v>26</v>
      </c>
      <c r="Q9" s="20" t="s">
        <v>26</v>
      </c>
      <c r="R9" s="20" t="s">
        <v>26</v>
      </c>
    </row>
    <row r="10" spans="1:20" x14ac:dyDescent="0.2">
      <c r="A10" s="11" t="s">
        <v>19</v>
      </c>
      <c r="B10" s="11" t="s">
        <v>30</v>
      </c>
      <c r="C10" s="12">
        <v>42531</v>
      </c>
      <c r="D10" s="13">
        <v>0.24027777777777778</v>
      </c>
      <c r="E10" s="14" t="s">
        <v>31</v>
      </c>
      <c r="F10" s="15">
        <v>0.4069444444444445</v>
      </c>
      <c r="G10" s="16">
        <v>162</v>
      </c>
      <c r="H10" s="17">
        <v>68.49848333333334</v>
      </c>
      <c r="I10" s="17">
        <v>57.477766666666668</v>
      </c>
      <c r="J10" s="18" t="s">
        <v>32</v>
      </c>
      <c r="K10" s="19" t="s">
        <v>33</v>
      </c>
      <c r="L10" s="19" t="s">
        <v>24</v>
      </c>
      <c r="M10" s="21" t="s">
        <v>27</v>
      </c>
      <c r="N10" s="22">
        <v>2.3790000000000049</v>
      </c>
      <c r="O10" s="23">
        <v>212.48</v>
      </c>
      <c r="P10" s="24">
        <v>118.04444444444445</v>
      </c>
      <c r="Q10" s="23">
        <v>27.85</v>
      </c>
      <c r="R10" s="24">
        <v>15.472222222222221</v>
      </c>
    </row>
    <row r="11" spans="1:20" x14ac:dyDescent="0.2">
      <c r="A11" s="11" t="s">
        <v>19</v>
      </c>
      <c r="B11" s="11" t="s">
        <v>30</v>
      </c>
      <c r="C11" s="12">
        <v>42531</v>
      </c>
      <c r="D11" s="13">
        <v>0.24027777777777778</v>
      </c>
      <c r="E11" s="14" t="s">
        <v>31</v>
      </c>
      <c r="F11" s="15">
        <v>0.4069444444444445</v>
      </c>
      <c r="G11" s="16">
        <v>162</v>
      </c>
      <c r="H11" s="17">
        <v>68.49848333333334</v>
      </c>
      <c r="I11" s="17">
        <v>57.477766666666668</v>
      </c>
      <c r="J11" s="18" t="s">
        <v>32</v>
      </c>
      <c r="K11" s="19" t="s">
        <v>33</v>
      </c>
      <c r="L11" s="19" t="s">
        <v>24</v>
      </c>
      <c r="M11" s="21" t="s">
        <v>25</v>
      </c>
      <c r="N11" s="22">
        <v>0.87766666666666993</v>
      </c>
      <c r="O11" s="23">
        <v>168.12</v>
      </c>
      <c r="P11" s="24">
        <v>62.451708766716195</v>
      </c>
      <c r="Q11" s="23">
        <v>20.84</v>
      </c>
      <c r="R11" s="24">
        <v>7.7414561664190193</v>
      </c>
      <c r="S11" s="18" t="s">
        <v>34</v>
      </c>
    </row>
    <row r="12" spans="1:20" x14ac:dyDescent="0.2">
      <c r="A12" s="11" t="s">
        <v>19</v>
      </c>
      <c r="B12" s="11" t="s">
        <v>30</v>
      </c>
      <c r="C12" s="12">
        <v>42531</v>
      </c>
      <c r="D12" s="13">
        <v>0.24027777777777801</v>
      </c>
      <c r="E12" s="14" t="s">
        <v>31</v>
      </c>
      <c r="F12" s="15">
        <v>0.406944444444444</v>
      </c>
      <c r="G12" s="16">
        <v>162</v>
      </c>
      <c r="H12" s="17">
        <v>68.498483333333297</v>
      </c>
      <c r="I12" s="17">
        <v>57.477766666666703</v>
      </c>
      <c r="J12" s="18" t="s">
        <v>32</v>
      </c>
      <c r="K12" s="19" t="s">
        <v>33</v>
      </c>
      <c r="L12" s="19" t="s">
        <v>24</v>
      </c>
      <c r="M12" s="21" t="s">
        <v>29</v>
      </c>
      <c r="N12" s="22">
        <v>0.60166666666666657</v>
      </c>
      <c r="O12" s="23">
        <v>166.58</v>
      </c>
      <c r="P12" s="24">
        <v>61.287711552612215</v>
      </c>
      <c r="Q12" s="23">
        <v>25.13</v>
      </c>
      <c r="R12" s="24">
        <v>9.2457689477557032</v>
      </c>
      <c r="S12" s="18" t="s">
        <v>34</v>
      </c>
    </row>
    <row r="13" spans="1:20" x14ac:dyDescent="0.2">
      <c r="A13" s="11" t="s">
        <v>19</v>
      </c>
      <c r="B13" s="11" t="s">
        <v>30</v>
      </c>
      <c r="C13" s="12">
        <v>42531</v>
      </c>
      <c r="D13" s="13">
        <v>0.24027777777777801</v>
      </c>
      <c r="E13" s="14" t="s">
        <v>31</v>
      </c>
      <c r="F13" s="15">
        <v>0.406944444444444</v>
      </c>
      <c r="G13" s="16">
        <v>162</v>
      </c>
      <c r="H13" s="17">
        <v>68.498483333333297</v>
      </c>
      <c r="I13" s="17">
        <v>57.477766666666703</v>
      </c>
      <c r="J13" s="18" t="s">
        <v>32</v>
      </c>
      <c r="K13" s="19" t="s">
        <v>33</v>
      </c>
      <c r="L13" s="19" t="s">
        <v>24</v>
      </c>
      <c r="M13" s="21">
        <v>7</v>
      </c>
      <c r="N13" s="25">
        <v>1.69166666666667</v>
      </c>
      <c r="O13" s="23">
        <v>162.75</v>
      </c>
      <c r="P13" s="24">
        <v>162.75</v>
      </c>
      <c r="Q13" s="23">
        <v>20.45</v>
      </c>
      <c r="R13" s="24">
        <v>20.45</v>
      </c>
      <c r="S13" s="18" t="s">
        <v>35</v>
      </c>
    </row>
    <row r="14" spans="1:20" x14ac:dyDescent="0.2">
      <c r="A14" s="11" t="s">
        <v>19</v>
      </c>
      <c r="B14" s="11" t="s">
        <v>30</v>
      </c>
      <c r="C14" s="12">
        <v>42531</v>
      </c>
      <c r="D14" s="13">
        <v>0.24027777777777801</v>
      </c>
      <c r="E14" s="14" t="s">
        <v>31</v>
      </c>
      <c r="F14" s="15">
        <v>0.406944444444444</v>
      </c>
      <c r="G14" s="16">
        <v>162</v>
      </c>
      <c r="H14" s="17">
        <v>68.498483333333297</v>
      </c>
      <c r="I14" s="17">
        <v>57.477766666666703</v>
      </c>
      <c r="J14" s="18" t="s">
        <v>32</v>
      </c>
      <c r="K14" s="19" t="s">
        <v>33</v>
      </c>
      <c r="L14" s="19" t="s">
        <v>24</v>
      </c>
      <c r="M14" s="21" t="s">
        <v>28</v>
      </c>
      <c r="N14" s="25">
        <v>2.4556666666666587</v>
      </c>
      <c r="O14" s="23">
        <v>250</v>
      </c>
      <c r="P14" s="24">
        <v>294.11764705882354</v>
      </c>
      <c r="Q14" s="23">
        <v>34.869999999999997</v>
      </c>
      <c r="R14" s="24">
        <v>41.023529411764706</v>
      </c>
      <c r="S14" s="18" t="s">
        <v>34</v>
      </c>
    </row>
    <row r="15" spans="1:20" x14ac:dyDescent="0.2">
      <c r="A15" s="11" t="s">
        <v>19</v>
      </c>
      <c r="B15" s="11" t="s">
        <v>30</v>
      </c>
      <c r="C15" s="12">
        <v>42531</v>
      </c>
      <c r="D15" s="13">
        <v>0.24027777777777801</v>
      </c>
      <c r="E15" s="14" t="s">
        <v>31</v>
      </c>
      <c r="F15" s="15">
        <v>0.406944444444444</v>
      </c>
      <c r="G15" s="16">
        <v>162</v>
      </c>
      <c r="H15" s="17">
        <v>68.498483333333297</v>
      </c>
      <c r="I15" s="17">
        <v>57.477766666666703</v>
      </c>
      <c r="J15" s="18" t="s">
        <v>32</v>
      </c>
      <c r="K15" s="19" t="s">
        <v>33</v>
      </c>
      <c r="L15" s="19" t="s">
        <v>24</v>
      </c>
      <c r="M15" s="21">
        <v>14</v>
      </c>
      <c r="N15" s="25">
        <v>2.2660000000000053</v>
      </c>
      <c r="O15" s="23">
        <v>272.48</v>
      </c>
      <c r="P15" s="24">
        <v>302.75555555555553</v>
      </c>
      <c r="Q15" s="23">
        <v>35.06</v>
      </c>
      <c r="R15" s="24">
        <v>38.955555555555556</v>
      </c>
      <c r="S15" s="18" t="s">
        <v>34</v>
      </c>
    </row>
    <row r="16" spans="1:20" x14ac:dyDescent="0.2">
      <c r="A16" s="11" t="s">
        <v>19</v>
      </c>
      <c r="B16" s="11" t="s">
        <v>30</v>
      </c>
      <c r="C16" s="12">
        <v>42531</v>
      </c>
      <c r="D16" s="13">
        <v>0.24027777777777801</v>
      </c>
      <c r="E16" s="14" t="s">
        <v>31</v>
      </c>
      <c r="F16" s="15">
        <v>0.406944444444444</v>
      </c>
      <c r="G16" s="16">
        <v>162</v>
      </c>
      <c r="H16" s="17">
        <v>68.498483333333297</v>
      </c>
      <c r="I16" s="17">
        <v>57.477766666666703</v>
      </c>
      <c r="J16" s="18" t="s">
        <v>32</v>
      </c>
      <c r="K16" s="19" t="s">
        <v>33</v>
      </c>
      <c r="L16" s="19" t="s">
        <v>24</v>
      </c>
      <c r="M16" s="21">
        <v>15</v>
      </c>
      <c r="N16" s="25">
        <v>2.0226666666666659</v>
      </c>
      <c r="O16" s="23">
        <v>303.02</v>
      </c>
      <c r="P16" s="24">
        <v>325.8279569892473</v>
      </c>
      <c r="Q16" s="23">
        <v>37.01</v>
      </c>
      <c r="R16" s="24">
        <v>39.795698924731184</v>
      </c>
      <c r="S16" s="18" t="s">
        <v>34</v>
      </c>
    </row>
    <row r="17" spans="1:19" x14ac:dyDescent="0.2">
      <c r="A17" s="11" t="s">
        <v>19</v>
      </c>
      <c r="B17" s="11" t="s">
        <v>30</v>
      </c>
      <c r="C17" s="12">
        <v>42531</v>
      </c>
      <c r="D17" s="13">
        <v>0.24027777777777801</v>
      </c>
      <c r="E17" s="14" t="s">
        <v>31</v>
      </c>
      <c r="F17" s="15">
        <v>0.406944444444444</v>
      </c>
      <c r="G17" s="16">
        <v>162</v>
      </c>
      <c r="H17" s="17">
        <v>68.498483333333297</v>
      </c>
      <c r="I17" s="17">
        <v>57.477766666666703</v>
      </c>
      <c r="J17" s="18" t="s">
        <v>32</v>
      </c>
      <c r="K17" s="19" t="s">
        <v>33</v>
      </c>
      <c r="L17" s="19" t="s">
        <v>24</v>
      </c>
      <c r="M17" s="21">
        <v>16</v>
      </c>
      <c r="N17" s="25">
        <v>3.0039999999999978</v>
      </c>
      <c r="O17" s="23">
        <v>764.63</v>
      </c>
      <c r="P17" s="24">
        <v>764.63</v>
      </c>
      <c r="Q17" s="23">
        <v>56.1</v>
      </c>
      <c r="R17" s="24">
        <v>56.1</v>
      </c>
      <c r="S17" s="18" t="s">
        <v>36</v>
      </c>
    </row>
    <row r="18" spans="1:19" x14ac:dyDescent="0.2">
      <c r="A18" s="11" t="s">
        <v>19</v>
      </c>
      <c r="B18" s="11" t="s">
        <v>30</v>
      </c>
      <c r="C18" s="12">
        <v>42531</v>
      </c>
      <c r="D18" s="13">
        <v>0.24027777777777801</v>
      </c>
      <c r="E18" s="14" t="s">
        <v>31</v>
      </c>
      <c r="F18" s="15">
        <v>0.406944444444444</v>
      </c>
      <c r="G18" s="16">
        <v>162</v>
      </c>
      <c r="H18" s="17">
        <v>68.498483333333297</v>
      </c>
      <c r="I18" s="17">
        <v>57.477766666666703</v>
      </c>
      <c r="J18" s="18" t="s">
        <v>32</v>
      </c>
      <c r="K18" s="19" t="s">
        <v>33</v>
      </c>
      <c r="L18" s="19" t="s">
        <v>24</v>
      </c>
      <c r="M18" s="21">
        <v>17</v>
      </c>
      <c r="N18" s="25">
        <v>1.0329999999999941</v>
      </c>
      <c r="O18" s="23">
        <v>260.13</v>
      </c>
      <c r="P18" s="24">
        <v>279.70967741935482</v>
      </c>
      <c r="Q18" s="23">
        <v>37.4</v>
      </c>
      <c r="R18" s="24">
        <v>40.215053763440864</v>
      </c>
      <c r="S18" s="18" t="s">
        <v>37</v>
      </c>
    </row>
    <row r="19" spans="1:19" x14ac:dyDescent="0.2">
      <c r="A19" s="11" t="s">
        <v>19</v>
      </c>
      <c r="B19" s="11" t="s">
        <v>30</v>
      </c>
      <c r="C19" s="12">
        <v>42531</v>
      </c>
      <c r="D19" s="13">
        <v>0.24027777777777801</v>
      </c>
      <c r="E19" s="14" t="s">
        <v>31</v>
      </c>
      <c r="F19" s="15">
        <v>0.406944444444444</v>
      </c>
      <c r="G19" s="16">
        <v>162</v>
      </c>
      <c r="H19" s="17">
        <v>68.498483333333297</v>
      </c>
      <c r="I19" s="17">
        <v>57.477766666666703</v>
      </c>
      <c r="J19" s="18" t="s">
        <v>32</v>
      </c>
      <c r="K19" s="19" t="s">
        <v>33</v>
      </c>
      <c r="L19" s="19" t="s">
        <v>24</v>
      </c>
      <c r="M19" s="21" t="s">
        <v>38</v>
      </c>
      <c r="N19" s="25">
        <v>1.4316666666666649</v>
      </c>
      <c r="O19" s="23">
        <v>416.11</v>
      </c>
      <c r="P19" s="24">
        <v>416.11</v>
      </c>
      <c r="Q19" s="23">
        <v>40.71</v>
      </c>
      <c r="R19" s="24">
        <v>40.71</v>
      </c>
      <c r="S19" s="18" t="s">
        <v>34</v>
      </c>
    </row>
    <row r="20" spans="1:19" x14ac:dyDescent="0.2">
      <c r="A20" s="11" t="s">
        <v>19</v>
      </c>
      <c r="B20" s="11" t="s">
        <v>30</v>
      </c>
      <c r="C20" s="12">
        <v>42531</v>
      </c>
      <c r="D20" s="13">
        <v>0.24027777777777801</v>
      </c>
      <c r="E20" s="14" t="s">
        <v>31</v>
      </c>
      <c r="F20" s="15">
        <v>0.406944444444444</v>
      </c>
      <c r="G20" s="16">
        <v>162</v>
      </c>
      <c r="H20" s="17">
        <v>68.498483333333297</v>
      </c>
      <c r="I20" s="17">
        <v>57.477766666666703</v>
      </c>
      <c r="J20" s="18" t="s">
        <v>32</v>
      </c>
      <c r="K20" s="19" t="s">
        <v>33</v>
      </c>
      <c r="L20" s="19" t="s">
        <v>39</v>
      </c>
      <c r="M20" s="26"/>
      <c r="N20" s="25">
        <v>1.8743333333333325</v>
      </c>
      <c r="O20" s="23">
        <v>63.22</v>
      </c>
      <c r="P20" s="23"/>
      <c r="Q20" s="23">
        <v>6.04</v>
      </c>
      <c r="R20" s="23"/>
      <c r="S20" s="18" t="s">
        <v>40</v>
      </c>
    </row>
    <row r="21" spans="1:19" x14ac:dyDescent="0.2">
      <c r="A21" s="11" t="s">
        <v>19</v>
      </c>
      <c r="B21" s="11" t="s">
        <v>30</v>
      </c>
      <c r="C21" s="12">
        <v>42531</v>
      </c>
      <c r="D21" s="13">
        <v>0.24027777777777801</v>
      </c>
      <c r="E21" s="14" t="s">
        <v>31</v>
      </c>
      <c r="F21" s="15">
        <v>0.406944444444444</v>
      </c>
      <c r="G21" s="16">
        <v>162</v>
      </c>
      <c r="H21" s="17">
        <v>68.498483333333297</v>
      </c>
      <c r="I21" s="17">
        <v>57.477766666666703</v>
      </c>
      <c r="J21" s="18" t="s">
        <v>32</v>
      </c>
      <c r="K21" s="19" t="s">
        <v>33</v>
      </c>
      <c r="L21" s="19" t="s">
        <v>39</v>
      </c>
      <c r="M21" s="26"/>
      <c r="N21" s="25">
        <v>1.7853333333333339</v>
      </c>
      <c r="O21" s="23">
        <v>105.7</v>
      </c>
      <c r="P21" s="23"/>
      <c r="Q21" s="23">
        <v>4.29</v>
      </c>
      <c r="R21" s="23"/>
      <c r="S21" s="18" t="s">
        <v>34</v>
      </c>
    </row>
    <row r="22" spans="1:19" x14ac:dyDescent="0.2">
      <c r="A22" s="11" t="s">
        <v>19</v>
      </c>
      <c r="B22" s="11" t="s">
        <v>41</v>
      </c>
      <c r="C22" s="12">
        <v>42531</v>
      </c>
      <c r="D22" s="13">
        <v>0.83472222222222225</v>
      </c>
      <c r="E22" s="14" t="s">
        <v>42</v>
      </c>
      <c r="F22" s="15">
        <v>1.3888888888888889E-3</v>
      </c>
      <c r="G22" s="27">
        <v>162</v>
      </c>
      <c r="H22" s="17">
        <v>68.49933333333334</v>
      </c>
      <c r="I22" s="17">
        <v>58.1526</v>
      </c>
      <c r="J22" s="11" t="s">
        <v>43</v>
      </c>
      <c r="K22" s="28" t="s">
        <v>44</v>
      </c>
      <c r="L22" s="28" t="s">
        <v>24</v>
      </c>
      <c r="M22" s="23" t="s">
        <v>45</v>
      </c>
      <c r="N22" s="25">
        <v>2.174666666666667</v>
      </c>
      <c r="O22" s="23">
        <v>264.08999999999997</v>
      </c>
      <c r="P22" s="29">
        <v>233.08914386584289</v>
      </c>
      <c r="Q22" s="23">
        <v>33.89</v>
      </c>
      <c r="R22" s="24">
        <v>29.911738746690204</v>
      </c>
      <c r="S22" s="18" t="s">
        <v>34</v>
      </c>
    </row>
    <row r="23" spans="1:19" x14ac:dyDescent="0.2">
      <c r="A23" s="11" t="s">
        <v>19</v>
      </c>
      <c r="B23" s="11" t="s">
        <v>41</v>
      </c>
      <c r="C23" s="12">
        <v>42531</v>
      </c>
      <c r="D23" s="13">
        <v>0.83472222222222225</v>
      </c>
      <c r="E23" s="14" t="s">
        <v>42</v>
      </c>
      <c r="F23" s="15">
        <v>1.3888888888888889E-3</v>
      </c>
      <c r="G23" s="27">
        <v>162</v>
      </c>
      <c r="H23" s="17">
        <v>68.49933333333334</v>
      </c>
      <c r="I23" s="17">
        <v>58.1526</v>
      </c>
      <c r="J23" s="11" t="s">
        <v>43</v>
      </c>
      <c r="K23" s="28" t="s">
        <v>44</v>
      </c>
      <c r="L23" s="28" t="s">
        <v>24</v>
      </c>
      <c r="M23" s="23" t="s">
        <v>46</v>
      </c>
      <c r="N23" s="25">
        <v>1.1826666666666625</v>
      </c>
      <c r="O23" s="23">
        <v>241.21</v>
      </c>
      <c r="P23" s="29">
        <v>211.21716287215412</v>
      </c>
      <c r="Q23" s="23">
        <v>33.5</v>
      </c>
      <c r="R23" s="24">
        <v>29.334500875656744</v>
      </c>
      <c r="S23" s="18" t="s">
        <v>34</v>
      </c>
    </row>
    <row r="24" spans="1:19" x14ac:dyDescent="0.2">
      <c r="A24" s="11" t="s">
        <v>19</v>
      </c>
      <c r="B24" s="11" t="s">
        <v>41</v>
      </c>
      <c r="C24" s="12">
        <v>42531</v>
      </c>
      <c r="D24" s="13">
        <v>0.83472222222222203</v>
      </c>
      <c r="E24" s="14" t="s">
        <v>42</v>
      </c>
      <c r="F24" s="15">
        <v>1.38888888888889E-3</v>
      </c>
      <c r="G24" s="27">
        <v>162</v>
      </c>
      <c r="H24" s="17">
        <v>68.499333333333297</v>
      </c>
      <c r="I24" s="17">
        <v>58.1526</v>
      </c>
      <c r="J24" s="11" t="s">
        <v>43</v>
      </c>
      <c r="K24" s="28" t="s">
        <v>44</v>
      </c>
      <c r="L24" s="28" t="s">
        <v>24</v>
      </c>
      <c r="M24" s="23" t="s">
        <v>47</v>
      </c>
      <c r="N24" s="25">
        <v>1.8393333333333288</v>
      </c>
      <c r="O24" s="23">
        <v>353.96</v>
      </c>
      <c r="P24" s="29">
        <v>353.96</v>
      </c>
      <c r="Q24" s="23">
        <v>28.05</v>
      </c>
      <c r="R24" s="24">
        <v>28.05</v>
      </c>
      <c r="S24" s="18" t="s">
        <v>34</v>
      </c>
    </row>
    <row r="25" spans="1:19" x14ac:dyDescent="0.2">
      <c r="A25" s="11" t="s">
        <v>19</v>
      </c>
      <c r="B25" s="11" t="s">
        <v>41</v>
      </c>
      <c r="C25" s="12">
        <v>42531</v>
      </c>
      <c r="D25" s="13">
        <v>0.83472222222222203</v>
      </c>
      <c r="E25" s="14" t="s">
        <v>42</v>
      </c>
      <c r="F25" s="15">
        <v>1.38888888888889E-3</v>
      </c>
      <c r="G25" s="27">
        <v>162</v>
      </c>
      <c r="H25" s="17">
        <v>68.499333333333297</v>
      </c>
      <c r="I25" s="17">
        <v>58.1526</v>
      </c>
      <c r="J25" s="11" t="s">
        <v>43</v>
      </c>
      <c r="K25" s="28" t="s">
        <v>44</v>
      </c>
      <c r="L25" s="28" t="s">
        <v>24</v>
      </c>
      <c r="M25" s="23">
        <v>12</v>
      </c>
      <c r="N25" s="25">
        <v>1.8239999999999981</v>
      </c>
      <c r="O25" s="23">
        <v>169.66</v>
      </c>
      <c r="P25" s="29">
        <v>169.66</v>
      </c>
      <c r="Q25" s="23">
        <v>25.32</v>
      </c>
      <c r="R25" s="24">
        <v>25.32</v>
      </c>
      <c r="S25" s="18" t="s">
        <v>34</v>
      </c>
    </row>
    <row r="26" spans="1:19" x14ac:dyDescent="0.2">
      <c r="A26" s="11" t="s">
        <v>19</v>
      </c>
      <c r="B26" s="11" t="s">
        <v>41</v>
      </c>
      <c r="C26" s="12">
        <v>42531</v>
      </c>
      <c r="D26" s="13">
        <v>0.83472222222222203</v>
      </c>
      <c r="E26" s="14" t="s">
        <v>42</v>
      </c>
      <c r="F26" s="15">
        <v>1.38888888888889E-3</v>
      </c>
      <c r="G26" s="27">
        <v>162</v>
      </c>
      <c r="H26" s="17">
        <v>68.499333333333297</v>
      </c>
      <c r="I26" s="17">
        <v>58.1526</v>
      </c>
      <c r="J26" s="11" t="s">
        <v>43</v>
      </c>
      <c r="K26" s="28" t="s">
        <v>44</v>
      </c>
      <c r="L26" s="28" t="s">
        <v>24</v>
      </c>
      <c r="M26" s="23" t="s">
        <v>48</v>
      </c>
      <c r="N26" s="25">
        <v>1.8049999999999926</v>
      </c>
      <c r="O26" s="23">
        <v>211.68</v>
      </c>
      <c r="P26" s="29">
        <v>302.39999999999998</v>
      </c>
      <c r="Q26" s="23">
        <v>30.97</v>
      </c>
      <c r="R26" s="24">
        <v>44.24285714285714</v>
      </c>
      <c r="S26" s="18" t="s">
        <v>34</v>
      </c>
    </row>
    <row r="27" spans="1:19" x14ac:dyDescent="0.2">
      <c r="A27" s="11" t="s">
        <v>19</v>
      </c>
      <c r="B27" s="11" t="s">
        <v>41</v>
      </c>
      <c r="C27" s="12">
        <v>42531</v>
      </c>
      <c r="D27" s="13">
        <v>0.83472222222222203</v>
      </c>
      <c r="E27" s="14" t="s">
        <v>42</v>
      </c>
      <c r="F27" s="15">
        <v>1.38888888888889E-3</v>
      </c>
      <c r="G27" s="27">
        <v>162</v>
      </c>
      <c r="H27" s="17">
        <v>68.499333333333297</v>
      </c>
      <c r="I27" s="17">
        <v>58.1526</v>
      </c>
      <c r="J27" s="11" t="s">
        <v>43</v>
      </c>
      <c r="K27" s="28" t="s">
        <v>44</v>
      </c>
      <c r="L27" s="28" t="s">
        <v>24</v>
      </c>
      <c r="M27" s="23">
        <v>7</v>
      </c>
      <c r="N27" s="25">
        <v>1.6376666666666679</v>
      </c>
      <c r="O27" s="23">
        <v>120.81</v>
      </c>
      <c r="P27" s="29">
        <v>120.81</v>
      </c>
      <c r="Q27" s="23">
        <v>17.14</v>
      </c>
      <c r="R27" s="24">
        <v>17.14</v>
      </c>
    </row>
    <row r="28" spans="1:19" x14ac:dyDescent="0.2">
      <c r="A28" s="11" t="s">
        <v>19</v>
      </c>
      <c r="B28" s="11" t="s">
        <v>41</v>
      </c>
      <c r="C28" s="12">
        <v>42531</v>
      </c>
      <c r="D28" s="13">
        <v>0.83472222222222203</v>
      </c>
      <c r="E28" s="14" t="s">
        <v>42</v>
      </c>
      <c r="F28" s="15">
        <v>1.38888888888889E-3</v>
      </c>
      <c r="G28" s="27">
        <v>162</v>
      </c>
      <c r="H28" s="17">
        <v>68.499333333333297</v>
      </c>
      <c r="I28" s="17">
        <v>58.1526</v>
      </c>
      <c r="J28" s="11" t="s">
        <v>43</v>
      </c>
      <c r="K28" s="28" t="s">
        <v>44</v>
      </c>
      <c r="L28" s="28" t="s">
        <v>24</v>
      </c>
      <c r="M28" s="23">
        <v>6</v>
      </c>
      <c r="N28" s="25">
        <v>1.8576666666666668</v>
      </c>
      <c r="O28" s="23">
        <v>93.42</v>
      </c>
      <c r="P28" s="29">
        <v>93.42</v>
      </c>
      <c r="Q28" s="23">
        <v>12.47</v>
      </c>
      <c r="R28" s="24">
        <v>12.47</v>
      </c>
    </row>
    <row r="29" spans="1:19" x14ac:dyDescent="0.2">
      <c r="A29" s="11" t="s">
        <v>19</v>
      </c>
      <c r="B29" s="11" t="s">
        <v>41</v>
      </c>
      <c r="C29" s="12">
        <v>42531</v>
      </c>
      <c r="D29" s="13">
        <v>0.83472222222222203</v>
      </c>
      <c r="E29" s="14" t="s">
        <v>42</v>
      </c>
      <c r="F29" s="15">
        <v>1.38888888888889E-3</v>
      </c>
      <c r="G29" s="27">
        <v>162</v>
      </c>
      <c r="H29" s="17">
        <v>68.499333333333297</v>
      </c>
      <c r="I29" s="17">
        <v>58.1526</v>
      </c>
      <c r="J29" s="11" t="s">
        <v>43</v>
      </c>
      <c r="K29" s="28" t="s">
        <v>44</v>
      </c>
      <c r="L29" s="28" t="s">
        <v>24</v>
      </c>
      <c r="M29" s="23" t="s">
        <v>49</v>
      </c>
      <c r="N29" s="25">
        <v>2.1623333333333363</v>
      </c>
      <c r="O29" s="23">
        <v>170</v>
      </c>
      <c r="P29" s="29">
        <v>63.056379821958458</v>
      </c>
      <c r="Q29" s="23">
        <v>21.62</v>
      </c>
      <c r="R29" s="24">
        <v>8.0192878338278923</v>
      </c>
      <c r="S29" s="18" t="s">
        <v>35</v>
      </c>
    </row>
    <row r="30" spans="1:19" x14ac:dyDescent="0.2">
      <c r="A30" s="11" t="s">
        <v>19</v>
      </c>
      <c r="B30" s="11" t="s">
        <v>41</v>
      </c>
      <c r="C30" s="12">
        <v>42531</v>
      </c>
      <c r="D30" s="13">
        <v>0.83472222222222203</v>
      </c>
      <c r="E30" s="14" t="s">
        <v>42</v>
      </c>
      <c r="F30" s="15">
        <v>1.38888888888889E-3</v>
      </c>
      <c r="G30" s="27">
        <v>162</v>
      </c>
      <c r="H30" s="17">
        <v>68.499333333333297</v>
      </c>
      <c r="I30" s="17">
        <v>58.1526</v>
      </c>
      <c r="J30" s="11" t="s">
        <v>43</v>
      </c>
      <c r="K30" s="28" t="s">
        <v>44</v>
      </c>
      <c r="L30" s="28" t="s">
        <v>24</v>
      </c>
      <c r="M30" s="23" t="s">
        <v>50</v>
      </c>
      <c r="N30" s="22">
        <v>1.6803333333333299</v>
      </c>
      <c r="O30" s="23">
        <v>136.71</v>
      </c>
      <c r="P30" s="29">
        <v>50.764946156702564</v>
      </c>
      <c r="Q30" s="23">
        <v>14.61</v>
      </c>
      <c r="R30" s="24">
        <v>5.4251763832157449</v>
      </c>
      <c r="S30" s="18" t="s">
        <v>51</v>
      </c>
    </row>
    <row r="31" spans="1:19" x14ac:dyDescent="0.2">
      <c r="A31" s="11" t="s">
        <v>19</v>
      </c>
      <c r="B31" s="11" t="s">
        <v>52</v>
      </c>
      <c r="C31" s="12">
        <v>42532</v>
      </c>
      <c r="D31" s="13">
        <v>0.4465277777777778</v>
      </c>
      <c r="E31" s="14" t="s">
        <v>42</v>
      </c>
      <c r="F31" s="15">
        <v>0.61319444444444449</v>
      </c>
      <c r="G31" s="27">
        <v>163</v>
      </c>
      <c r="H31" s="17">
        <v>68.498533333333327</v>
      </c>
      <c r="I31" s="17">
        <v>59.179366666666667</v>
      </c>
      <c r="J31" s="18" t="s">
        <v>53</v>
      </c>
      <c r="K31" s="19" t="s">
        <v>54</v>
      </c>
      <c r="L31" s="19" t="s">
        <v>39</v>
      </c>
      <c r="M31" s="11"/>
      <c r="N31" s="25">
        <v>1.8643333333333345</v>
      </c>
      <c r="O31" s="23">
        <v>32.82</v>
      </c>
      <c r="P31" s="23"/>
      <c r="Q31" s="23">
        <v>2.5299999999999998</v>
      </c>
      <c r="R31" s="23"/>
    </row>
    <row r="32" spans="1:19" x14ac:dyDescent="0.2">
      <c r="A32" s="11" t="s">
        <v>19</v>
      </c>
      <c r="B32" s="11" t="s">
        <v>52</v>
      </c>
      <c r="C32" s="12">
        <v>42532</v>
      </c>
      <c r="D32" s="13">
        <v>0.4465277777777778</v>
      </c>
      <c r="E32" s="14" t="s">
        <v>42</v>
      </c>
      <c r="F32" s="15">
        <v>0.61319444444444449</v>
      </c>
      <c r="G32" s="27">
        <v>163</v>
      </c>
      <c r="H32" s="17">
        <v>68.498533333333327</v>
      </c>
      <c r="I32" s="17">
        <v>59.179366666666667</v>
      </c>
      <c r="J32" s="18" t="s">
        <v>53</v>
      </c>
      <c r="K32" s="19" t="s">
        <v>54</v>
      </c>
      <c r="L32" s="19" t="s">
        <v>39</v>
      </c>
      <c r="M32" s="11"/>
      <c r="N32" s="25">
        <v>2.1883333333333326</v>
      </c>
      <c r="O32" s="23">
        <v>37.79</v>
      </c>
      <c r="P32" s="23"/>
      <c r="Q32" s="23">
        <v>2.92</v>
      </c>
      <c r="R32" s="23"/>
    </row>
    <row r="33" spans="1:19" x14ac:dyDescent="0.2">
      <c r="A33" s="11" t="s">
        <v>19</v>
      </c>
      <c r="B33" s="11" t="s">
        <v>52</v>
      </c>
      <c r="C33" s="12">
        <v>42532</v>
      </c>
      <c r="D33" s="13">
        <v>0.44652777777777802</v>
      </c>
      <c r="E33" s="14" t="s">
        <v>42</v>
      </c>
      <c r="F33" s="15">
        <v>0.61319444444444404</v>
      </c>
      <c r="G33" s="27">
        <v>163</v>
      </c>
      <c r="H33" s="17">
        <v>68.498533333333299</v>
      </c>
      <c r="I33" s="17">
        <v>59.179366666666702</v>
      </c>
      <c r="J33" s="18" t="s">
        <v>53</v>
      </c>
      <c r="K33" s="19" t="s">
        <v>54</v>
      </c>
      <c r="L33" s="28" t="s">
        <v>24</v>
      </c>
      <c r="M33" s="11">
        <v>16</v>
      </c>
      <c r="N33" s="25">
        <v>2.0046666666666724</v>
      </c>
      <c r="O33" s="23">
        <v>251.21</v>
      </c>
      <c r="P33" s="29">
        <v>251.21</v>
      </c>
      <c r="Q33" s="23">
        <v>40.119999999999997</v>
      </c>
      <c r="R33" s="24">
        <v>40.119999999999997</v>
      </c>
    </row>
    <row r="34" spans="1:19" x14ac:dyDescent="0.2">
      <c r="A34" s="11" t="s">
        <v>19</v>
      </c>
      <c r="B34" s="11" t="s">
        <v>52</v>
      </c>
      <c r="C34" s="12">
        <v>42532</v>
      </c>
      <c r="D34" s="13">
        <v>0.44652777777777802</v>
      </c>
      <c r="E34" s="14" t="s">
        <v>42</v>
      </c>
      <c r="F34" s="15">
        <v>0.61319444444444404</v>
      </c>
      <c r="G34" s="27">
        <v>163</v>
      </c>
      <c r="H34" s="17">
        <v>68.498533333333299</v>
      </c>
      <c r="I34" s="17">
        <v>59.179366666666702</v>
      </c>
      <c r="J34" s="18" t="s">
        <v>53</v>
      </c>
      <c r="K34" s="19" t="s">
        <v>54</v>
      </c>
      <c r="L34" s="28" t="s">
        <v>24</v>
      </c>
      <c r="M34" s="11">
        <v>14</v>
      </c>
      <c r="N34" s="25">
        <v>1.660666666666657</v>
      </c>
      <c r="O34" s="23">
        <v>312.82</v>
      </c>
      <c r="P34" s="29">
        <v>312.82</v>
      </c>
      <c r="Q34" s="23">
        <v>49.47</v>
      </c>
      <c r="R34" s="24">
        <v>49.47</v>
      </c>
    </row>
    <row r="35" spans="1:19" x14ac:dyDescent="0.2">
      <c r="A35" s="11" t="s">
        <v>19</v>
      </c>
      <c r="B35" s="11" t="s">
        <v>52</v>
      </c>
      <c r="C35" s="12">
        <v>42532</v>
      </c>
      <c r="D35" s="13">
        <v>0.44652777777777802</v>
      </c>
      <c r="E35" s="14" t="s">
        <v>42</v>
      </c>
      <c r="F35" s="15">
        <v>0.61319444444444404</v>
      </c>
      <c r="G35" s="27">
        <v>163</v>
      </c>
      <c r="H35" s="17">
        <v>68.498533333333299</v>
      </c>
      <c r="I35" s="17">
        <v>59.179366666666702</v>
      </c>
      <c r="J35" s="18" t="s">
        <v>53</v>
      </c>
      <c r="K35" s="19" t="s">
        <v>54</v>
      </c>
      <c r="L35" s="28" t="s">
        <v>24</v>
      </c>
      <c r="M35" s="11">
        <v>13</v>
      </c>
      <c r="N35" s="25">
        <v>1.1943333333333328</v>
      </c>
      <c r="O35" s="23">
        <v>316.31</v>
      </c>
      <c r="P35" s="29">
        <v>316.31</v>
      </c>
      <c r="Q35" s="23">
        <v>45.58</v>
      </c>
      <c r="R35" s="24">
        <v>45.58</v>
      </c>
    </row>
    <row r="36" spans="1:19" x14ac:dyDescent="0.2">
      <c r="A36" s="11" t="s">
        <v>19</v>
      </c>
      <c r="B36" s="11" t="s">
        <v>52</v>
      </c>
      <c r="C36" s="12">
        <v>42532</v>
      </c>
      <c r="D36" s="13">
        <v>0.44652777777777802</v>
      </c>
      <c r="E36" s="14" t="s">
        <v>42</v>
      </c>
      <c r="F36" s="15">
        <v>0.61319444444444404</v>
      </c>
      <c r="G36" s="27">
        <v>163</v>
      </c>
      <c r="H36" s="17">
        <v>68.498533333333299</v>
      </c>
      <c r="I36" s="17">
        <v>59.179366666666702</v>
      </c>
      <c r="J36" s="18" t="s">
        <v>53</v>
      </c>
      <c r="K36" s="19" t="s">
        <v>54</v>
      </c>
      <c r="L36" s="28" t="s">
        <v>24</v>
      </c>
      <c r="M36" s="23" t="s">
        <v>55</v>
      </c>
      <c r="N36" s="25">
        <v>2.0366666666666617</v>
      </c>
      <c r="O36" s="23">
        <v>228.99</v>
      </c>
      <c r="P36" s="29">
        <v>228.99</v>
      </c>
      <c r="Q36" s="23">
        <v>37.979999999999997</v>
      </c>
      <c r="R36" s="24">
        <v>37.979999999999997</v>
      </c>
      <c r="S36" s="18" t="s">
        <v>56</v>
      </c>
    </row>
    <row r="37" spans="1:19" x14ac:dyDescent="0.2">
      <c r="A37" s="11" t="s">
        <v>19</v>
      </c>
      <c r="B37" s="11" t="s">
        <v>52</v>
      </c>
      <c r="C37" s="12">
        <v>42532</v>
      </c>
      <c r="D37" s="13">
        <v>0.44652777777777802</v>
      </c>
      <c r="E37" s="14" t="s">
        <v>42</v>
      </c>
      <c r="F37" s="15">
        <v>0.61319444444444404</v>
      </c>
      <c r="G37" s="27">
        <v>163</v>
      </c>
      <c r="H37" s="17">
        <v>68.498533333333299</v>
      </c>
      <c r="I37" s="17">
        <v>59.179366666666702</v>
      </c>
      <c r="J37" s="18" t="s">
        <v>53</v>
      </c>
      <c r="K37" s="19" t="s">
        <v>54</v>
      </c>
      <c r="L37" s="28" t="s">
        <v>24</v>
      </c>
      <c r="M37" s="11">
        <v>9</v>
      </c>
      <c r="N37" s="25">
        <v>2.2623333333333377</v>
      </c>
      <c r="O37" s="23">
        <v>128.19</v>
      </c>
      <c r="P37" s="29">
        <v>128.19</v>
      </c>
      <c r="Q37" s="23">
        <v>20.059999999999999</v>
      </c>
      <c r="R37" s="24">
        <v>20.059999999999999</v>
      </c>
      <c r="S37" s="18" t="s">
        <v>34</v>
      </c>
    </row>
    <row r="38" spans="1:19" x14ac:dyDescent="0.2">
      <c r="A38" s="11" t="s">
        <v>19</v>
      </c>
      <c r="B38" s="11" t="s">
        <v>52</v>
      </c>
      <c r="C38" s="12">
        <v>42532</v>
      </c>
      <c r="D38" s="13">
        <v>0.44652777777777802</v>
      </c>
      <c r="E38" s="14" t="s">
        <v>42</v>
      </c>
      <c r="F38" s="15">
        <v>0.61319444444444404</v>
      </c>
      <c r="G38" s="27">
        <v>163</v>
      </c>
      <c r="H38" s="17">
        <v>68.498533333333299</v>
      </c>
      <c r="I38" s="17">
        <v>59.179366666666702</v>
      </c>
      <c r="J38" s="18" t="s">
        <v>53</v>
      </c>
      <c r="K38" s="19" t="s">
        <v>54</v>
      </c>
      <c r="L38" s="28" t="s">
        <v>24</v>
      </c>
      <c r="M38" s="11">
        <v>8</v>
      </c>
      <c r="N38" s="25">
        <v>2.1419999999999959</v>
      </c>
      <c r="O38" s="23">
        <v>97.99</v>
      </c>
      <c r="P38" s="29">
        <v>97.99</v>
      </c>
      <c r="Q38" s="23">
        <v>15.39</v>
      </c>
      <c r="R38" s="24">
        <v>15.39</v>
      </c>
    </row>
    <row r="39" spans="1:19" x14ac:dyDescent="0.2">
      <c r="A39" s="11" t="s">
        <v>19</v>
      </c>
      <c r="B39" s="11" t="s">
        <v>52</v>
      </c>
      <c r="C39" s="12">
        <v>42532</v>
      </c>
      <c r="D39" s="13">
        <v>0.44652777777777802</v>
      </c>
      <c r="E39" s="14" t="s">
        <v>42</v>
      </c>
      <c r="F39" s="15">
        <v>0.61319444444444404</v>
      </c>
      <c r="G39" s="27">
        <v>163</v>
      </c>
      <c r="H39" s="17">
        <v>68.498533333333299</v>
      </c>
      <c r="I39" s="17">
        <v>59.179366666666702</v>
      </c>
      <c r="J39" s="30" t="s">
        <v>53</v>
      </c>
      <c r="K39" s="19" t="s">
        <v>54</v>
      </c>
      <c r="L39" s="28" t="s">
        <v>24</v>
      </c>
      <c r="M39" s="11">
        <v>7</v>
      </c>
      <c r="N39" s="31">
        <v>1.1636666666666642</v>
      </c>
      <c r="O39" s="23">
        <v>54.56</v>
      </c>
      <c r="P39" s="29">
        <v>118.60869565217391</v>
      </c>
      <c r="Q39" s="23">
        <v>5.84</v>
      </c>
      <c r="R39" s="24">
        <v>12.695652173913043</v>
      </c>
    </row>
    <row r="40" spans="1:19" x14ac:dyDescent="0.2">
      <c r="A40" s="11" t="s">
        <v>19</v>
      </c>
      <c r="B40" s="11" t="s">
        <v>52</v>
      </c>
      <c r="C40" s="12">
        <v>42532</v>
      </c>
      <c r="D40" s="13">
        <v>0.44652777777777802</v>
      </c>
      <c r="E40" s="14" t="s">
        <v>42</v>
      </c>
      <c r="F40" s="15">
        <v>0.61319444444444404</v>
      </c>
      <c r="G40" s="27">
        <v>163</v>
      </c>
      <c r="H40" s="17">
        <v>68.498533333333299</v>
      </c>
      <c r="I40" s="17">
        <v>59.179366666666702</v>
      </c>
      <c r="J40" s="18" t="s">
        <v>53</v>
      </c>
      <c r="K40" s="19" t="s">
        <v>54</v>
      </c>
      <c r="L40" s="28" t="s">
        <v>24</v>
      </c>
      <c r="M40" s="11">
        <v>5</v>
      </c>
      <c r="N40" s="25">
        <v>2.3293333333333308</v>
      </c>
      <c r="O40" s="23">
        <v>87.52</v>
      </c>
      <c r="P40" s="29">
        <v>87.52</v>
      </c>
      <c r="Q40" s="23">
        <v>9.93</v>
      </c>
      <c r="R40" s="24">
        <v>9.93</v>
      </c>
      <c r="S40" s="18" t="s">
        <v>56</v>
      </c>
    </row>
    <row r="41" spans="1:19" x14ac:dyDescent="0.2">
      <c r="A41" s="11" t="s">
        <v>19</v>
      </c>
      <c r="B41" s="11" t="s">
        <v>52</v>
      </c>
      <c r="C41" s="12">
        <v>42532</v>
      </c>
      <c r="D41" s="13">
        <v>0.44652777777777802</v>
      </c>
      <c r="E41" s="14" t="s">
        <v>42</v>
      </c>
      <c r="F41" s="15">
        <v>0.61319444444444404</v>
      </c>
      <c r="G41" s="27">
        <v>163</v>
      </c>
      <c r="H41" s="17">
        <v>68.498533333333299</v>
      </c>
      <c r="I41" s="17">
        <v>59.179366666666702</v>
      </c>
      <c r="J41" s="18" t="s">
        <v>53</v>
      </c>
      <c r="K41" s="19" t="s">
        <v>54</v>
      </c>
      <c r="L41" s="28" t="s">
        <v>24</v>
      </c>
      <c r="M41" s="11">
        <v>3</v>
      </c>
      <c r="N41" s="25">
        <v>2.1560000000000059</v>
      </c>
      <c r="O41" s="23">
        <v>107.79</v>
      </c>
      <c r="P41" s="29">
        <v>40.025993316004453</v>
      </c>
      <c r="Q41" s="23">
        <v>13.83</v>
      </c>
      <c r="R41" s="24">
        <v>5.1355365763089491</v>
      </c>
      <c r="S41" s="18" t="s">
        <v>56</v>
      </c>
    </row>
    <row r="42" spans="1:19" x14ac:dyDescent="0.2">
      <c r="A42" s="11" t="s">
        <v>19</v>
      </c>
      <c r="B42" s="11" t="s">
        <v>52</v>
      </c>
      <c r="C42" s="12">
        <v>42532</v>
      </c>
      <c r="D42" s="13">
        <v>0.44652777777777802</v>
      </c>
      <c r="E42" s="14" t="s">
        <v>42</v>
      </c>
      <c r="F42" s="15">
        <v>0.61319444444444404</v>
      </c>
      <c r="G42" s="27">
        <v>163</v>
      </c>
      <c r="H42" s="17">
        <v>68.498533333333299</v>
      </c>
      <c r="I42" s="17">
        <v>59.179366666666702</v>
      </c>
      <c r="J42" s="18" t="s">
        <v>53</v>
      </c>
      <c r="K42" s="19" t="s">
        <v>54</v>
      </c>
      <c r="L42" s="28" t="s">
        <v>24</v>
      </c>
      <c r="M42" s="11">
        <v>1</v>
      </c>
      <c r="N42" s="22">
        <v>2.7066666666666706</v>
      </c>
      <c r="O42" s="23">
        <v>163.56</v>
      </c>
      <c r="P42" s="29">
        <v>60.532938564026644</v>
      </c>
      <c r="Q42" s="23">
        <v>28.05</v>
      </c>
      <c r="R42" s="24">
        <v>10.38119911176906</v>
      </c>
      <c r="S42" s="18" t="s">
        <v>57</v>
      </c>
    </row>
    <row r="43" spans="1:19" x14ac:dyDescent="0.2">
      <c r="A43" s="11" t="s">
        <v>19</v>
      </c>
      <c r="B43" s="11" t="s">
        <v>58</v>
      </c>
      <c r="C43" s="12">
        <v>42533</v>
      </c>
      <c r="D43" s="13">
        <v>0.23611111111111113</v>
      </c>
      <c r="E43" s="14" t="s">
        <v>59</v>
      </c>
      <c r="F43" s="15">
        <v>0.40277777777777773</v>
      </c>
      <c r="G43" s="27">
        <f>C43-42369</f>
        <v>164</v>
      </c>
      <c r="H43" s="17">
        <v>68.533866666666668</v>
      </c>
      <c r="I43" s="17">
        <v>60.166283333333332</v>
      </c>
      <c r="J43" s="30" t="s">
        <v>60</v>
      </c>
      <c r="K43" s="28" t="s">
        <v>61</v>
      </c>
      <c r="L43" s="28" t="s">
        <v>24</v>
      </c>
      <c r="M43" s="30">
        <v>20</v>
      </c>
      <c r="N43" s="31">
        <v>1.8680000000000021</v>
      </c>
      <c r="O43" s="23">
        <v>202.15</v>
      </c>
      <c r="P43" s="29">
        <v>92.179662562699505</v>
      </c>
      <c r="Q43" s="23">
        <v>37.01</v>
      </c>
      <c r="R43" s="24">
        <v>16.876424988600093</v>
      </c>
    </row>
    <row r="44" spans="1:19" x14ac:dyDescent="0.2">
      <c r="A44" s="11" t="s">
        <v>19</v>
      </c>
      <c r="B44" s="11" t="s">
        <v>58</v>
      </c>
      <c r="C44" s="12">
        <v>42533</v>
      </c>
      <c r="D44" s="13">
        <v>0.23611111111111113</v>
      </c>
      <c r="E44" s="14" t="s">
        <v>59</v>
      </c>
      <c r="F44" s="15">
        <v>0.40277777777777773</v>
      </c>
      <c r="G44" s="27">
        <f>C44-42369</f>
        <v>164</v>
      </c>
      <c r="H44" s="17">
        <v>68.533866666666668</v>
      </c>
      <c r="I44" s="17">
        <v>60.166283333333332</v>
      </c>
      <c r="J44" s="30" t="s">
        <v>60</v>
      </c>
      <c r="K44" s="28" t="s">
        <v>61</v>
      </c>
      <c r="L44" s="28" t="s">
        <v>24</v>
      </c>
      <c r="M44" s="30">
        <v>18</v>
      </c>
      <c r="N44" s="31">
        <v>1.8163333333333398</v>
      </c>
      <c r="O44" s="23">
        <v>244.16</v>
      </c>
      <c r="P44" s="29">
        <v>111.38686131386861</v>
      </c>
      <c r="Q44" s="23">
        <v>47.92</v>
      </c>
      <c r="R44" s="24">
        <v>21.861313868613138</v>
      </c>
    </row>
    <row r="45" spans="1:19" x14ac:dyDescent="0.2">
      <c r="A45" s="11" t="s">
        <v>19</v>
      </c>
      <c r="B45" s="11" t="s">
        <v>58</v>
      </c>
      <c r="C45" s="12">
        <v>42533</v>
      </c>
      <c r="D45" s="13">
        <v>0.23611111111111099</v>
      </c>
      <c r="E45" s="14" t="s">
        <v>59</v>
      </c>
      <c r="F45" s="15">
        <v>0.40277777777777801</v>
      </c>
      <c r="G45" s="27">
        <f t="shared" ref="G45:G76" si="0">C45-42369</f>
        <v>164</v>
      </c>
      <c r="H45" s="17">
        <v>68.533866666666697</v>
      </c>
      <c r="I45" s="17">
        <v>60.166283333333297</v>
      </c>
      <c r="J45" s="30" t="s">
        <v>60</v>
      </c>
      <c r="K45" s="28" t="s">
        <v>61</v>
      </c>
      <c r="L45" s="28" t="s">
        <v>24</v>
      </c>
      <c r="M45" s="30">
        <v>16</v>
      </c>
      <c r="N45" s="31">
        <v>1.1936666666666653</v>
      </c>
      <c r="O45" s="23">
        <v>123.42</v>
      </c>
      <c r="P45" s="29">
        <v>123.42</v>
      </c>
      <c r="Q45" s="23">
        <v>17.920000000000002</v>
      </c>
      <c r="R45" s="24">
        <v>17.920000000000002</v>
      </c>
      <c r="S45" s="18" t="s">
        <v>62</v>
      </c>
    </row>
    <row r="46" spans="1:19" x14ac:dyDescent="0.2">
      <c r="A46" s="11" t="s">
        <v>19</v>
      </c>
      <c r="B46" s="11" t="s">
        <v>58</v>
      </c>
      <c r="C46" s="12">
        <v>42533</v>
      </c>
      <c r="D46" s="13">
        <v>0.23611111111111099</v>
      </c>
      <c r="E46" s="14" t="s">
        <v>59</v>
      </c>
      <c r="F46" s="15">
        <v>0.40277777777777801</v>
      </c>
      <c r="G46" s="27">
        <f t="shared" si="0"/>
        <v>164</v>
      </c>
      <c r="H46" s="17">
        <v>68.533866666666697</v>
      </c>
      <c r="I46" s="17">
        <v>60.166283333333297</v>
      </c>
      <c r="J46" s="30" t="s">
        <v>60</v>
      </c>
      <c r="K46" s="28" t="s">
        <v>61</v>
      </c>
      <c r="L46" s="28" t="s">
        <v>24</v>
      </c>
      <c r="M46" s="30">
        <v>14</v>
      </c>
      <c r="N46" s="31">
        <v>1.5359999999999943</v>
      </c>
      <c r="O46" s="23">
        <v>145.63999999999999</v>
      </c>
      <c r="P46" s="29">
        <v>145.63999999999999</v>
      </c>
      <c r="Q46" s="23">
        <v>23.76</v>
      </c>
      <c r="R46" s="24">
        <v>23.76</v>
      </c>
    </row>
    <row r="47" spans="1:19" x14ac:dyDescent="0.2">
      <c r="A47" s="11" t="s">
        <v>19</v>
      </c>
      <c r="B47" s="11" t="s">
        <v>58</v>
      </c>
      <c r="C47" s="12">
        <v>42533</v>
      </c>
      <c r="D47" s="13">
        <v>0.23611111111111099</v>
      </c>
      <c r="E47" s="14" t="s">
        <v>59</v>
      </c>
      <c r="F47" s="15">
        <v>0.40277777777777801</v>
      </c>
      <c r="G47" s="27">
        <f t="shared" si="0"/>
        <v>164</v>
      </c>
      <c r="H47" s="17">
        <v>68.533866666666697</v>
      </c>
      <c r="I47" s="17">
        <v>60.166283333333297</v>
      </c>
      <c r="J47" s="30" t="s">
        <v>60</v>
      </c>
      <c r="K47" s="28" t="s">
        <v>61</v>
      </c>
      <c r="L47" s="28" t="s">
        <v>24</v>
      </c>
      <c r="M47" s="30">
        <v>13</v>
      </c>
      <c r="N47" s="31">
        <v>1.9616666666666731</v>
      </c>
      <c r="O47" s="23">
        <v>96.11</v>
      </c>
      <c r="P47" s="29">
        <v>96.11</v>
      </c>
      <c r="Q47" s="23">
        <v>14.22</v>
      </c>
      <c r="R47" s="24">
        <v>14.22</v>
      </c>
    </row>
    <row r="48" spans="1:19" x14ac:dyDescent="0.2">
      <c r="A48" s="11" t="s">
        <v>19</v>
      </c>
      <c r="B48" s="11" t="s">
        <v>58</v>
      </c>
      <c r="C48" s="12">
        <v>42533</v>
      </c>
      <c r="D48" s="13">
        <v>0.23611111111111099</v>
      </c>
      <c r="E48" s="14" t="s">
        <v>59</v>
      </c>
      <c r="F48" s="15">
        <v>0.40277777777777801</v>
      </c>
      <c r="G48" s="27">
        <f t="shared" si="0"/>
        <v>164</v>
      </c>
      <c r="H48" s="17">
        <v>68.533866666666697</v>
      </c>
      <c r="I48" s="17">
        <v>60.166283333333297</v>
      </c>
      <c r="J48" s="30" t="s">
        <v>60</v>
      </c>
      <c r="K48" s="28" t="s">
        <v>61</v>
      </c>
      <c r="L48" s="28" t="s">
        <v>24</v>
      </c>
      <c r="M48" s="30">
        <v>9</v>
      </c>
      <c r="N48" s="31">
        <v>1.2363333333333344</v>
      </c>
      <c r="O48" s="23">
        <v>71.14</v>
      </c>
      <c r="P48" s="29">
        <v>71.14</v>
      </c>
      <c r="Q48" s="23">
        <v>9.35</v>
      </c>
      <c r="R48" s="24">
        <v>9.35</v>
      </c>
      <c r="S48" s="18" t="s">
        <v>63</v>
      </c>
    </row>
    <row r="49" spans="1:19" x14ac:dyDescent="0.2">
      <c r="A49" s="11" t="s">
        <v>19</v>
      </c>
      <c r="B49" s="11" t="s">
        <v>58</v>
      </c>
      <c r="C49" s="12">
        <v>42533</v>
      </c>
      <c r="D49" s="13">
        <v>0.23611111111111099</v>
      </c>
      <c r="E49" s="14" t="s">
        <v>59</v>
      </c>
      <c r="F49" s="15">
        <v>0.40277777777777801</v>
      </c>
      <c r="G49" s="27">
        <f t="shared" si="0"/>
        <v>164</v>
      </c>
      <c r="H49" s="17">
        <v>68.533866666666697</v>
      </c>
      <c r="I49" s="17">
        <v>60.166283333333297</v>
      </c>
      <c r="J49" s="30" t="s">
        <v>60</v>
      </c>
      <c r="K49" s="28" t="s">
        <v>61</v>
      </c>
      <c r="L49" s="28" t="s">
        <v>24</v>
      </c>
      <c r="M49" s="30">
        <v>7</v>
      </c>
      <c r="N49" s="31">
        <v>1.3606666666666669</v>
      </c>
      <c r="O49" s="23">
        <v>106.71</v>
      </c>
      <c r="P49" s="29">
        <v>39.624953583364281</v>
      </c>
      <c r="Q49" s="23">
        <v>17.34</v>
      </c>
      <c r="R49" s="24">
        <v>6.438915707389528</v>
      </c>
      <c r="S49" s="18" t="s">
        <v>64</v>
      </c>
    </row>
    <row r="50" spans="1:19" x14ac:dyDescent="0.2">
      <c r="A50" s="11" t="s">
        <v>19</v>
      </c>
      <c r="B50" s="11" t="s">
        <v>58</v>
      </c>
      <c r="C50" s="12">
        <v>42533</v>
      </c>
      <c r="D50" s="13">
        <v>0.23611111111111099</v>
      </c>
      <c r="E50" s="14" t="s">
        <v>59</v>
      </c>
      <c r="F50" s="15">
        <v>0.40277777777777801</v>
      </c>
      <c r="G50" s="27">
        <f t="shared" si="0"/>
        <v>164</v>
      </c>
      <c r="H50" s="17">
        <v>68.533866666666697</v>
      </c>
      <c r="I50" s="17">
        <v>60.166283333333297</v>
      </c>
      <c r="J50" s="30" t="s">
        <v>60</v>
      </c>
      <c r="K50" s="28" t="s">
        <v>61</v>
      </c>
      <c r="L50" s="28" t="s">
        <v>24</v>
      </c>
      <c r="M50" s="30">
        <v>5</v>
      </c>
      <c r="N50" s="31">
        <v>1.7643333333333331</v>
      </c>
      <c r="O50" s="23">
        <v>107.85</v>
      </c>
      <c r="P50" s="29">
        <v>40.003709198813056</v>
      </c>
      <c r="Q50" s="23">
        <v>16.95</v>
      </c>
      <c r="R50" s="24">
        <v>6.2870919881305634</v>
      </c>
    </row>
    <row r="51" spans="1:19" x14ac:dyDescent="0.2">
      <c r="A51" s="11" t="s">
        <v>19</v>
      </c>
      <c r="B51" s="11" t="s">
        <v>58</v>
      </c>
      <c r="C51" s="12">
        <v>42533</v>
      </c>
      <c r="D51" s="13">
        <v>0.23611111111111099</v>
      </c>
      <c r="E51" s="14" t="s">
        <v>59</v>
      </c>
      <c r="F51" s="15">
        <v>0.40277777777777801</v>
      </c>
      <c r="G51" s="27">
        <f t="shared" si="0"/>
        <v>164</v>
      </c>
      <c r="H51" s="17">
        <v>68.533866666666697</v>
      </c>
      <c r="I51" s="17">
        <v>60.166283333333297</v>
      </c>
      <c r="J51" s="30" t="s">
        <v>60</v>
      </c>
      <c r="K51" s="28" t="s">
        <v>61</v>
      </c>
      <c r="L51" s="28" t="s">
        <v>24</v>
      </c>
      <c r="M51" s="30">
        <v>3</v>
      </c>
      <c r="N51" s="31">
        <v>1.9846666666666621</v>
      </c>
      <c r="O51" s="23">
        <v>95.03</v>
      </c>
      <c r="P51" s="29">
        <v>35.287783141477902</v>
      </c>
      <c r="Q51" s="23">
        <v>12.47</v>
      </c>
      <c r="R51" s="24">
        <v>4.630523579650947</v>
      </c>
      <c r="S51" s="18" t="s">
        <v>56</v>
      </c>
    </row>
    <row r="52" spans="1:19" x14ac:dyDescent="0.2">
      <c r="A52" s="11" t="s">
        <v>19</v>
      </c>
      <c r="B52" s="11" t="s">
        <v>58</v>
      </c>
      <c r="C52" s="12">
        <v>42533</v>
      </c>
      <c r="D52" s="13">
        <v>0.23611111111111099</v>
      </c>
      <c r="E52" s="14" t="s">
        <v>59</v>
      </c>
      <c r="F52" s="15">
        <v>0.40277777777777801</v>
      </c>
      <c r="G52" s="27">
        <f t="shared" si="0"/>
        <v>164</v>
      </c>
      <c r="H52" s="17">
        <v>68.533866666666697</v>
      </c>
      <c r="I52" s="17">
        <v>60.166283333333297</v>
      </c>
      <c r="J52" s="30" t="s">
        <v>60</v>
      </c>
      <c r="K52" s="28" t="s">
        <v>61</v>
      </c>
      <c r="L52" s="28" t="s">
        <v>24</v>
      </c>
      <c r="M52" s="18">
        <v>1</v>
      </c>
      <c r="N52" s="18">
        <v>2.1419999999999959</v>
      </c>
      <c r="O52" s="23">
        <v>67.25</v>
      </c>
      <c r="P52" s="29">
        <v>24.888971132494447</v>
      </c>
      <c r="Q52" s="23">
        <v>9.15</v>
      </c>
      <c r="R52" s="24">
        <v>3.3863804589193189</v>
      </c>
      <c r="S52" s="18" t="s">
        <v>64</v>
      </c>
    </row>
    <row r="53" spans="1:19" x14ac:dyDescent="0.2">
      <c r="A53" s="11" t="s">
        <v>19</v>
      </c>
      <c r="B53" s="32" t="s">
        <v>65</v>
      </c>
      <c r="C53" s="12">
        <v>42534</v>
      </c>
      <c r="D53" s="13">
        <v>0.29166666666666669</v>
      </c>
      <c r="E53" s="14" t="s">
        <v>66</v>
      </c>
      <c r="F53" s="15">
        <v>0.45833333333333331</v>
      </c>
      <c r="G53" s="27">
        <f t="shared" si="0"/>
        <v>165</v>
      </c>
      <c r="H53" s="17">
        <v>68.458333333333329</v>
      </c>
      <c r="I53" s="17">
        <v>61.353716666666664</v>
      </c>
      <c r="J53" s="30" t="s">
        <v>67</v>
      </c>
      <c r="K53" s="19" t="s">
        <v>68</v>
      </c>
      <c r="L53" s="28" t="s">
        <v>24</v>
      </c>
      <c r="M53" s="11">
        <v>18</v>
      </c>
      <c r="N53" s="31">
        <v>1.944666666666663</v>
      </c>
      <c r="O53" s="23">
        <v>244.7</v>
      </c>
      <c r="P53" s="29">
        <v>90.86520608986261</v>
      </c>
      <c r="Q53" s="23">
        <v>38.369999999999997</v>
      </c>
      <c r="R53" s="24">
        <v>14.248050501299666</v>
      </c>
      <c r="S53" s="11" t="s">
        <v>56</v>
      </c>
    </row>
    <row r="54" spans="1:19" x14ac:dyDescent="0.2">
      <c r="A54" s="11" t="s">
        <v>19</v>
      </c>
      <c r="B54" s="32" t="s">
        <v>65</v>
      </c>
      <c r="C54" s="12">
        <v>42534</v>
      </c>
      <c r="D54" s="13">
        <v>0.29166666666666669</v>
      </c>
      <c r="E54" s="14" t="s">
        <v>66</v>
      </c>
      <c r="F54" s="15">
        <v>0.45833333333333331</v>
      </c>
      <c r="G54" s="27">
        <f t="shared" si="0"/>
        <v>165</v>
      </c>
      <c r="H54" s="17">
        <v>68.458333333333329</v>
      </c>
      <c r="I54" s="17">
        <v>61.353716666666664</v>
      </c>
      <c r="J54" s="30" t="s">
        <v>67</v>
      </c>
      <c r="K54" s="19" t="s">
        <v>68</v>
      </c>
      <c r="L54" s="28" t="s">
        <v>24</v>
      </c>
      <c r="M54" s="11">
        <v>16</v>
      </c>
      <c r="N54" s="31">
        <v>1.6850000000000023</v>
      </c>
      <c r="O54" s="23">
        <v>174.09</v>
      </c>
      <c r="P54" s="29">
        <v>64.66939078751858</v>
      </c>
      <c r="Q54" s="23">
        <v>29.02</v>
      </c>
      <c r="R54" s="24">
        <v>10.780089153046063</v>
      </c>
      <c r="S54" s="11" t="s">
        <v>34</v>
      </c>
    </row>
    <row r="55" spans="1:19" x14ac:dyDescent="0.2">
      <c r="A55" s="11" t="s">
        <v>19</v>
      </c>
      <c r="B55" s="32" t="s">
        <v>65</v>
      </c>
      <c r="C55" s="12">
        <v>42534</v>
      </c>
      <c r="D55" s="13">
        <v>0.29166666666666702</v>
      </c>
      <c r="E55" s="14" t="s">
        <v>66</v>
      </c>
      <c r="F55" s="15">
        <v>0.45833333333333298</v>
      </c>
      <c r="G55" s="27">
        <f t="shared" si="0"/>
        <v>165</v>
      </c>
      <c r="H55" s="17">
        <v>68.4583333333333</v>
      </c>
      <c r="I55" s="17">
        <v>61.353716666666699</v>
      </c>
      <c r="J55" s="30" t="s">
        <v>67</v>
      </c>
      <c r="K55" s="19" t="s">
        <v>68</v>
      </c>
      <c r="L55" s="28" t="s">
        <v>24</v>
      </c>
      <c r="M55" s="11">
        <v>14</v>
      </c>
      <c r="N55" s="31">
        <v>1.1953333333333376</v>
      </c>
      <c r="O55" s="23">
        <v>176.58</v>
      </c>
      <c r="P55" s="29">
        <v>64.966887417218544</v>
      </c>
      <c r="Q55" s="23">
        <v>31.36</v>
      </c>
      <c r="R55" s="24">
        <v>11.537895511405445</v>
      </c>
      <c r="S55" s="11" t="s">
        <v>69</v>
      </c>
    </row>
    <row r="56" spans="1:19" x14ac:dyDescent="0.2">
      <c r="A56" s="11" t="s">
        <v>19</v>
      </c>
      <c r="B56" s="32" t="s">
        <v>65</v>
      </c>
      <c r="C56" s="12">
        <v>42534</v>
      </c>
      <c r="D56" s="13">
        <v>0.29166666666666702</v>
      </c>
      <c r="E56" s="14" t="s">
        <v>66</v>
      </c>
      <c r="F56" s="15">
        <v>0.45833333333333298</v>
      </c>
      <c r="G56" s="27">
        <f t="shared" si="0"/>
        <v>165</v>
      </c>
      <c r="H56" s="17">
        <v>68.4583333333333</v>
      </c>
      <c r="I56" s="17">
        <v>61.353716666666699</v>
      </c>
      <c r="J56" s="30" t="s">
        <v>67</v>
      </c>
      <c r="K56" s="19" t="s">
        <v>68</v>
      </c>
      <c r="L56" s="28" t="s">
        <v>24</v>
      </c>
      <c r="M56" s="11">
        <v>13</v>
      </c>
      <c r="N56" s="31">
        <v>1.7909999999999968</v>
      </c>
      <c r="O56" s="23">
        <v>191.81</v>
      </c>
      <c r="P56" s="29">
        <v>70.10599415204679</v>
      </c>
      <c r="Q56" s="23">
        <v>35.26</v>
      </c>
      <c r="R56" s="24">
        <v>12.887426900584796</v>
      </c>
      <c r="S56" s="11" t="s">
        <v>70</v>
      </c>
    </row>
    <row r="57" spans="1:19" x14ac:dyDescent="0.2">
      <c r="A57" s="11" t="s">
        <v>19</v>
      </c>
      <c r="B57" s="32" t="s">
        <v>65</v>
      </c>
      <c r="C57" s="12">
        <v>42534</v>
      </c>
      <c r="D57" s="13">
        <v>0.29166666666666702</v>
      </c>
      <c r="E57" s="14" t="s">
        <v>66</v>
      </c>
      <c r="F57" s="15">
        <v>0.45833333333333298</v>
      </c>
      <c r="G57" s="27">
        <f t="shared" si="0"/>
        <v>165</v>
      </c>
      <c r="H57" s="17">
        <v>68.4583333333333</v>
      </c>
      <c r="I57" s="17">
        <v>61.353716666666699</v>
      </c>
      <c r="J57" s="30" t="s">
        <v>67</v>
      </c>
      <c r="K57" s="19" t="s">
        <v>68</v>
      </c>
      <c r="L57" s="28" t="s">
        <v>24</v>
      </c>
      <c r="M57" s="11">
        <v>10</v>
      </c>
      <c r="N57" s="31">
        <v>1.9409999999999954</v>
      </c>
      <c r="O57" s="23">
        <v>146.63999999999999</v>
      </c>
      <c r="P57" s="29">
        <v>54.391691394658757</v>
      </c>
      <c r="Q57" s="23">
        <v>24.93</v>
      </c>
      <c r="R57" s="24">
        <v>9.2470326409495556</v>
      </c>
      <c r="S57" s="11" t="s">
        <v>34</v>
      </c>
    </row>
    <row r="58" spans="1:19" x14ac:dyDescent="0.2">
      <c r="A58" s="11" t="s">
        <v>19</v>
      </c>
      <c r="B58" s="32" t="s">
        <v>65</v>
      </c>
      <c r="C58" s="12">
        <v>42534</v>
      </c>
      <c r="D58" s="13">
        <v>0.29166666666666702</v>
      </c>
      <c r="E58" s="14" t="s">
        <v>66</v>
      </c>
      <c r="F58" s="15">
        <v>0.45833333333333298</v>
      </c>
      <c r="G58" s="27">
        <f t="shared" si="0"/>
        <v>165</v>
      </c>
      <c r="H58" s="17">
        <v>68.4583333333333</v>
      </c>
      <c r="I58" s="17">
        <v>61.353716666666699</v>
      </c>
      <c r="J58" s="30" t="s">
        <v>67</v>
      </c>
      <c r="K58" s="19" t="s">
        <v>68</v>
      </c>
      <c r="L58" s="28" t="s">
        <v>24</v>
      </c>
      <c r="M58" s="20" t="s">
        <v>45</v>
      </c>
      <c r="N58" s="31">
        <v>2.2963333333333367</v>
      </c>
      <c r="O58" s="23">
        <v>171.48</v>
      </c>
      <c r="P58" s="29">
        <v>63.30011074197121</v>
      </c>
      <c r="Q58" s="23">
        <v>21.62</v>
      </c>
      <c r="R58" s="24">
        <v>7.9808047249907714</v>
      </c>
      <c r="S58" s="11" t="s">
        <v>34</v>
      </c>
    </row>
    <row r="59" spans="1:19" x14ac:dyDescent="0.2">
      <c r="A59" s="11" t="s">
        <v>19</v>
      </c>
      <c r="B59" s="32" t="s">
        <v>65</v>
      </c>
      <c r="C59" s="12">
        <v>42534</v>
      </c>
      <c r="D59" s="13">
        <v>0.29166666666666702</v>
      </c>
      <c r="E59" s="14" t="s">
        <v>66</v>
      </c>
      <c r="F59" s="15">
        <v>0.45833333333333298</v>
      </c>
      <c r="G59" s="27">
        <f t="shared" si="0"/>
        <v>165</v>
      </c>
      <c r="H59" s="17">
        <v>68.4583333333333</v>
      </c>
      <c r="I59" s="17">
        <v>61.353716666666699</v>
      </c>
      <c r="J59" s="30" t="s">
        <v>67</v>
      </c>
      <c r="K59" s="19" t="s">
        <v>68</v>
      </c>
      <c r="L59" s="28" t="s">
        <v>24</v>
      </c>
      <c r="M59" s="18">
        <v>5</v>
      </c>
      <c r="N59" s="31">
        <v>1.9670000000000059</v>
      </c>
      <c r="O59" s="23">
        <v>108.46</v>
      </c>
      <c r="P59" s="29">
        <v>40.27478648347568</v>
      </c>
      <c r="Q59" s="23">
        <v>15.97</v>
      </c>
      <c r="R59" s="24">
        <v>5.9301893798737471</v>
      </c>
      <c r="S59" s="11" t="s">
        <v>34</v>
      </c>
    </row>
    <row r="60" spans="1:19" x14ac:dyDescent="0.2">
      <c r="A60" s="11" t="s">
        <v>19</v>
      </c>
      <c r="B60" s="32" t="s">
        <v>65</v>
      </c>
      <c r="C60" s="12">
        <v>42534</v>
      </c>
      <c r="D60" s="13">
        <v>0.29166666666666702</v>
      </c>
      <c r="E60" s="14" t="s">
        <v>66</v>
      </c>
      <c r="F60" s="15">
        <v>0.45833333333333298</v>
      </c>
      <c r="G60" s="27">
        <f t="shared" si="0"/>
        <v>165</v>
      </c>
      <c r="H60" s="17">
        <v>68.4583333333333</v>
      </c>
      <c r="I60" s="17">
        <v>61.353716666666699</v>
      </c>
      <c r="J60" s="30" t="s">
        <v>67</v>
      </c>
      <c r="K60" s="19" t="s">
        <v>68</v>
      </c>
      <c r="L60" s="28" t="s">
        <v>24</v>
      </c>
      <c r="M60" s="18">
        <v>3</v>
      </c>
      <c r="N60" s="31">
        <v>2.2560000000000002</v>
      </c>
      <c r="O60" s="23">
        <v>80.27</v>
      </c>
      <c r="P60" s="29">
        <v>29.773738872403563</v>
      </c>
      <c r="Q60" s="23">
        <v>11.3</v>
      </c>
      <c r="R60" s="24">
        <v>4.1913946587537092</v>
      </c>
      <c r="S60" s="11" t="s">
        <v>71</v>
      </c>
    </row>
    <row r="61" spans="1:19" x14ac:dyDescent="0.2">
      <c r="A61" s="11" t="s">
        <v>19</v>
      </c>
      <c r="B61" s="32" t="s">
        <v>65</v>
      </c>
      <c r="C61" s="12">
        <v>42534</v>
      </c>
      <c r="D61" s="13">
        <v>0.29166666666666702</v>
      </c>
      <c r="E61" s="14" t="s">
        <v>66</v>
      </c>
      <c r="F61" s="15">
        <v>0.45833333333333298</v>
      </c>
      <c r="G61" s="27">
        <f t="shared" si="0"/>
        <v>165</v>
      </c>
      <c r="H61" s="17">
        <v>68.4583333333333</v>
      </c>
      <c r="I61" s="17">
        <v>61.353716666666699</v>
      </c>
      <c r="J61" s="30" t="s">
        <v>67</v>
      </c>
      <c r="K61" s="19" t="s">
        <v>68</v>
      </c>
      <c r="L61" s="28" t="s">
        <v>24</v>
      </c>
      <c r="M61" s="18">
        <v>2</v>
      </c>
      <c r="N61" s="31">
        <v>2.1766666666666694</v>
      </c>
      <c r="O61" s="23">
        <v>73.62</v>
      </c>
      <c r="P61" s="29">
        <v>27.337541774972149</v>
      </c>
      <c r="Q61" s="23">
        <v>9.35</v>
      </c>
      <c r="R61" s="24">
        <v>3.4719643520237655</v>
      </c>
      <c r="S61" s="11" t="s">
        <v>72</v>
      </c>
    </row>
    <row r="62" spans="1:19" x14ac:dyDescent="0.2">
      <c r="A62" s="11" t="s">
        <v>19</v>
      </c>
      <c r="B62" s="32" t="s">
        <v>65</v>
      </c>
      <c r="C62" s="12">
        <v>42534</v>
      </c>
      <c r="D62" s="13">
        <v>0.29166666666666702</v>
      </c>
      <c r="E62" s="14" t="s">
        <v>66</v>
      </c>
      <c r="F62" s="15">
        <v>0.45833333333333298</v>
      </c>
      <c r="G62" s="27">
        <f t="shared" si="0"/>
        <v>165</v>
      </c>
      <c r="H62" s="17">
        <v>68.4583333333333</v>
      </c>
      <c r="I62" s="17">
        <v>61.353716666666699</v>
      </c>
      <c r="J62" s="30" t="s">
        <v>67</v>
      </c>
      <c r="K62" s="19" t="s">
        <v>68</v>
      </c>
      <c r="L62" s="28" t="s">
        <v>24</v>
      </c>
      <c r="M62" s="18">
        <v>1</v>
      </c>
      <c r="N62" s="31">
        <v>2.9906666666666695</v>
      </c>
      <c r="O62" s="23">
        <v>88.05</v>
      </c>
      <c r="P62" s="29">
        <v>32.58697261287935</v>
      </c>
      <c r="Q62" s="23">
        <v>11.88</v>
      </c>
      <c r="R62" s="24">
        <v>4.3967431532198376</v>
      </c>
      <c r="S62" s="11" t="s">
        <v>72</v>
      </c>
    </row>
    <row r="63" spans="1:19" x14ac:dyDescent="0.2">
      <c r="A63" s="11" t="s">
        <v>19</v>
      </c>
      <c r="B63" s="32" t="s">
        <v>65</v>
      </c>
      <c r="C63" s="12">
        <v>42534</v>
      </c>
      <c r="D63" s="13">
        <v>0.29166666666666702</v>
      </c>
      <c r="E63" s="14" t="s">
        <v>66</v>
      </c>
      <c r="F63" s="15">
        <v>0.45833333333333298</v>
      </c>
      <c r="G63" s="27">
        <f t="shared" si="0"/>
        <v>165</v>
      </c>
      <c r="H63" s="17">
        <v>68.4583333333333</v>
      </c>
      <c r="I63" s="17">
        <v>61.353716666666699</v>
      </c>
      <c r="J63" s="30" t="s">
        <v>67</v>
      </c>
      <c r="K63" s="19" t="s">
        <v>68</v>
      </c>
      <c r="L63" s="19" t="s">
        <v>39</v>
      </c>
      <c r="M63" s="11"/>
      <c r="N63" s="31">
        <v>1.8956666666666635</v>
      </c>
      <c r="O63" s="23">
        <v>28.32</v>
      </c>
      <c r="P63" s="23"/>
      <c r="Q63" s="23">
        <v>1.95</v>
      </c>
      <c r="R63" s="23"/>
      <c r="S63" s="11" t="s">
        <v>34</v>
      </c>
    </row>
    <row r="64" spans="1:19" x14ac:dyDescent="0.2">
      <c r="A64" s="11" t="s">
        <v>19</v>
      </c>
      <c r="B64" s="32" t="s">
        <v>65</v>
      </c>
      <c r="C64" s="12">
        <v>42534</v>
      </c>
      <c r="D64" s="13">
        <v>0.29166666666666702</v>
      </c>
      <c r="E64" s="14" t="s">
        <v>66</v>
      </c>
      <c r="F64" s="15">
        <v>0.45833333333333298</v>
      </c>
      <c r="G64" s="27">
        <f t="shared" si="0"/>
        <v>165</v>
      </c>
      <c r="H64" s="17">
        <v>68.4583333333333</v>
      </c>
      <c r="I64" s="17">
        <v>61.353716666666699</v>
      </c>
      <c r="J64" s="30" t="s">
        <v>67</v>
      </c>
      <c r="K64" s="19" t="s">
        <v>68</v>
      </c>
      <c r="L64" s="19" t="s">
        <v>39</v>
      </c>
      <c r="M64" s="11"/>
      <c r="N64" s="22">
        <v>1.8299999999999983</v>
      </c>
      <c r="O64" s="23">
        <v>31.61</v>
      </c>
      <c r="P64" s="23"/>
      <c r="Q64" s="23">
        <v>2.34</v>
      </c>
      <c r="R64" s="23"/>
      <c r="S64" s="11" t="s">
        <v>34</v>
      </c>
    </row>
    <row r="65" spans="1:19" x14ac:dyDescent="0.2">
      <c r="A65" s="33" t="s">
        <v>19</v>
      </c>
      <c r="B65" s="33" t="s">
        <v>73</v>
      </c>
      <c r="C65" s="12">
        <v>42535</v>
      </c>
      <c r="D65" s="13">
        <v>0.55902777777777779</v>
      </c>
      <c r="E65" s="34" t="s">
        <v>74</v>
      </c>
      <c r="F65" s="35">
        <v>0.72569444444444453</v>
      </c>
      <c r="G65" s="36">
        <f t="shared" si="0"/>
        <v>166</v>
      </c>
      <c r="H65" s="17">
        <v>68.633233333333337</v>
      </c>
      <c r="I65" s="17">
        <v>59.948050000000002</v>
      </c>
      <c r="J65" s="30" t="s">
        <v>75</v>
      </c>
      <c r="K65" s="19" t="s">
        <v>76</v>
      </c>
      <c r="L65" s="28" t="s">
        <v>24</v>
      </c>
      <c r="M65" s="11">
        <v>18</v>
      </c>
      <c r="N65" s="25">
        <v>2.0129999999999981</v>
      </c>
      <c r="O65" s="23">
        <v>212.28</v>
      </c>
      <c r="P65" s="29">
        <v>95.924084952553102</v>
      </c>
      <c r="Q65" s="23">
        <v>39.54</v>
      </c>
      <c r="R65" s="24">
        <v>17.867148666967918</v>
      </c>
      <c r="S65" s="11" t="s">
        <v>34</v>
      </c>
    </row>
    <row r="66" spans="1:19" x14ac:dyDescent="0.2">
      <c r="A66" s="33" t="s">
        <v>19</v>
      </c>
      <c r="B66" s="33" t="s">
        <v>73</v>
      </c>
      <c r="C66" s="12">
        <v>42535</v>
      </c>
      <c r="D66" s="13">
        <v>0.55902777777777779</v>
      </c>
      <c r="E66" s="34" t="s">
        <v>74</v>
      </c>
      <c r="F66" s="35">
        <v>0.72569444444444453</v>
      </c>
      <c r="G66" s="36">
        <f t="shared" si="0"/>
        <v>166</v>
      </c>
      <c r="H66" s="17">
        <v>68.633233333333337</v>
      </c>
      <c r="I66" s="17">
        <v>59.948050000000002</v>
      </c>
      <c r="J66" s="30" t="s">
        <v>75</v>
      </c>
      <c r="K66" s="19" t="s">
        <v>76</v>
      </c>
      <c r="L66" s="28" t="s">
        <v>24</v>
      </c>
      <c r="M66" s="11">
        <v>16</v>
      </c>
      <c r="N66" s="25">
        <v>1.6543333333333337</v>
      </c>
      <c r="O66" s="23">
        <v>239.8</v>
      </c>
      <c r="P66" s="29">
        <v>105.08326029798422</v>
      </c>
      <c r="Q66" s="23">
        <v>46.16</v>
      </c>
      <c r="R66" s="24">
        <v>20.227870289219982</v>
      </c>
      <c r="S66" s="11" t="s">
        <v>34</v>
      </c>
    </row>
    <row r="67" spans="1:19" x14ac:dyDescent="0.2">
      <c r="A67" s="33" t="s">
        <v>19</v>
      </c>
      <c r="B67" s="33" t="s">
        <v>73</v>
      </c>
      <c r="C67" s="12">
        <v>42535</v>
      </c>
      <c r="D67" s="13">
        <v>0.55902777777777801</v>
      </c>
      <c r="E67" s="34" t="s">
        <v>74</v>
      </c>
      <c r="F67" s="35">
        <v>0.72569444444444497</v>
      </c>
      <c r="G67" s="36">
        <f t="shared" si="0"/>
        <v>166</v>
      </c>
      <c r="H67" s="17">
        <v>68.633233333333294</v>
      </c>
      <c r="I67" s="17">
        <v>59.948050000000002</v>
      </c>
      <c r="J67" s="30" t="s">
        <v>75</v>
      </c>
      <c r="K67" s="19" t="s">
        <v>76</v>
      </c>
      <c r="L67" s="28" t="s">
        <v>24</v>
      </c>
      <c r="M67" s="11">
        <v>14</v>
      </c>
      <c r="N67" s="25">
        <v>1.5530000000000044</v>
      </c>
      <c r="O67" s="21">
        <v>263.69</v>
      </c>
      <c r="P67" s="29">
        <v>97.016188373804269</v>
      </c>
      <c r="Q67" s="21">
        <v>50.64</v>
      </c>
      <c r="R67" s="24">
        <v>18.631346578366447</v>
      </c>
      <c r="S67" s="11" t="s">
        <v>34</v>
      </c>
    </row>
    <row r="68" spans="1:19" x14ac:dyDescent="0.2">
      <c r="A68" s="33" t="s">
        <v>19</v>
      </c>
      <c r="B68" s="33" t="s">
        <v>73</v>
      </c>
      <c r="C68" s="12">
        <v>42535</v>
      </c>
      <c r="D68" s="13">
        <v>0.55902777777777801</v>
      </c>
      <c r="E68" s="34" t="s">
        <v>74</v>
      </c>
      <c r="F68" s="35">
        <v>0.72569444444444497</v>
      </c>
      <c r="G68" s="36">
        <f t="shared" si="0"/>
        <v>166</v>
      </c>
      <c r="H68" s="17">
        <v>68.633233333333294</v>
      </c>
      <c r="I68" s="17">
        <v>59.948050000000002</v>
      </c>
      <c r="J68" s="30" t="s">
        <v>75</v>
      </c>
      <c r="K68" s="19" t="s">
        <v>76</v>
      </c>
      <c r="L68" s="28" t="s">
        <v>24</v>
      </c>
      <c r="M68" s="11">
        <v>12</v>
      </c>
      <c r="N68" s="25">
        <v>2.044000000000004</v>
      </c>
      <c r="O68" s="21">
        <v>232.82</v>
      </c>
      <c r="P68" s="29">
        <v>85.095029239766077</v>
      </c>
      <c r="Q68" s="21">
        <v>47.33</v>
      </c>
      <c r="R68" s="24">
        <v>17.298976608187136</v>
      </c>
      <c r="S68" s="11" t="s">
        <v>34</v>
      </c>
    </row>
    <row r="69" spans="1:19" x14ac:dyDescent="0.2">
      <c r="A69" s="33" t="s">
        <v>19</v>
      </c>
      <c r="B69" s="33" t="s">
        <v>73</v>
      </c>
      <c r="C69" s="12">
        <v>42535</v>
      </c>
      <c r="D69" s="13">
        <v>0.55902777777777801</v>
      </c>
      <c r="E69" s="34" t="s">
        <v>74</v>
      </c>
      <c r="F69" s="35">
        <v>0.72569444444444497</v>
      </c>
      <c r="G69" s="36">
        <f t="shared" si="0"/>
        <v>166</v>
      </c>
      <c r="H69" s="17">
        <v>68.633233333333294</v>
      </c>
      <c r="I69" s="17">
        <v>59.948050000000002</v>
      </c>
      <c r="J69" s="30" t="s">
        <v>75</v>
      </c>
      <c r="K69" s="19" t="s">
        <v>76</v>
      </c>
      <c r="L69" s="28" t="s">
        <v>24</v>
      </c>
      <c r="M69" s="23" t="s">
        <v>45</v>
      </c>
      <c r="N69" s="25">
        <v>2.3290000000000006</v>
      </c>
      <c r="O69" s="23">
        <v>304.77</v>
      </c>
      <c r="P69" s="29">
        <v>113.04525222551929</v>
      </c>
      <c r="Q69" s="23">
        <v>52.59</v>
      </c>
      <c r="R69" s="24">
        <v>19.5066765578635</v>
      </c>
      <c r="S69" s="11" t="s">
        <v>34</v>
      </c>
    </row>
    <row r="70" spans="1:19" x14ac:dyDescent="0.2">
      <c r="A70" s="33" t="s">
        <v>19</v>
      </c>
      <c r="B70" s="33" t="s">
        <v>73</v>
      </c>
      <c r="C70" s="12">
        <v>42535</v>
      </c>
      <c r="D70" s="13">
        <v>0.55902777777777801</v>
      </c>
      <c r="E70" s="34" t="s">
        <v>74</v>
      </c>
      <c r="F70" s="35">
        <v>0.72569444444444497</v>
      </c>
      <c r="G70" s="36">
        <f t="shared" si="0"/>
        <v>166</v>
      </c>
      <c r="H70" s="17">
        <v>68.633233333333294</v>
      </c>
      <c r="I70" s="17">
        <v>59.948050000000002</v>
      </c>
      <c r="J70" s="30" t="s">
        <v>75</v>
      </c>
      <c r="K70" s="19" t="s">
        <v>76</v>
      </c>
      <c r="L70" s="28" t="s">
        <v>24</v>
      </c>
      <c r="M70" s="11">
        <v>7</v>
      </c>
      <c r="N70" s="22">
        <v>1.8823333333333281</v>
      </c>
      <c r="O70" s="21">
        <v>190</v>
      </c>
      <c r="P70" s="29">
        <v>70.136581764488739</v>
      </c>
      <c r="Q70" s="21">
        <v>32.53</v>
      </c>
      <c r="R70" s="24">
        <v>12.00812107788852</v>
      </c>
      <c r="S70" s="11" t="s">
        <v>77</v>
      </c>
    </row>
    <row r="71" spans="1:19" x14ac:dyDescent="0.2">
      <c r="A71" s="33" t="s">
        <v>19</v>
      </c>
      <c r="B71" s="33" t="s">
        <v>73</v>
      </c>
      <c r="C71" s="12">
        <v>42535</v>
      </c>
      <c r="D71" s="13">
        <v>0.55902777777777801</v>
      </c>
      <c r="E71" s="34" t="s">
        <v>74</v>
      </c>
      <c r="F71" s="35">
        <v>0.72569444444444497</v>
      </c>
      <c r="G71" s="36">
        <f t="shared" si="0"/>
        <v>166</v>
      </c>
      <c r="H71" s="17">
        <v>68.633233333333294</v>
      </c>
      <c r="I71" s="17">
        <v>59.948050000000002</v>
      </c>
      <c r="J71" s="30" t="s">
        <v>75</v>
      </c>
      <c r="K71" s="19" t="s">
        <v>76</v>
      </c>
      <c r="L71" s="28" t="s">
        <v>24</v>
      </c>
      <c r="M71" s="11">
        <v>5</v>
      </c>
      <c r="N71" s="25">
        <v>1.3816666666666677</v>
      </c>
      <c r="O71" s="21">
        <v>144.30000000000001</v>
      </c>
      <c r="P71" s="29">
        <v>53.583364277757148</v>
      </c>
      <c r="Q71" s="21">
        <v>21.23</v>
      </c>
      <c r="R71" s="24">
        <v>7.8834014110657256</v>
      </c>
      <c r="S71" s="18" t="s">
        <v>78</v>
      </c>
    </row>
    <row r="72" spans="1:19" x14ac:dyDescent="0.2">
      <c r="A72" s="33" t="s">
        <v>19</v>
      </c>
      <c r="B72" s="33" t="s">
        <v>73</v>
      </c>
      <c r="C72" s="12">
        <v>42535</v>
      </c>
      <c r="D72" s="13">
        <v>0.55902777777777801</v>
      </c>
      <c r="E72" s="34" t="s">
        <v>74</v>
      </c>
      <c r="F72" s="35">
        <v>0.72569444444444497</v>
      </c>
      <c r="G72" s="36">
        <f t="shared" si="0"/>
        <v>166</v>
      </c>
      <c r="H72" s="17">
        <v>68.633233333333294</v>
      </c>
      <c r="I72" s="17">
        <v>59.948050000000002</v>
      </c>
      <c r="J72" s="30" t="s">
        <v>75</v>
      </c>
      <c r="K72" s="19" t="s">
        <v>76</v>
      </c>
      <c r="L72" s="28" t="s">
        <v>24</v>
      </c>
      <c r="M72" s="11">
        <v>3</v>
      </c>
      <c r="N72" s="25">
        <v>1.8896666666666633</v>
      </c>
      <c r="O72" s="23">
        <v>95.37</v>
      </c>
      <c r="P72" s="29">
        <v>35.374629080118694</v>
      </c>
      <c r="Q72" s="23">
        <v>15</v>
      </c>
      <c r="R72" s="24">
        <v>5.5637982195845694</v>
      </c>
    </row>
    <row r="73" spans="1:19" x14ac:dyDescent="0.2">
      <c r="A73" s="33" t="s">
        <v>19</v>
      </c>
      <c r="B73" s="33" t="s">
        <v>73</v>
      </c>
      <c r="C73" s="12">
        <v>42535</v>
      </c>
      <c r="D73" s="13">
        <v>0.55902777777777801</v>
      </c>
      <c r="E73" s="34" t="s">
        <v>74</v>
      </c>
      <c r="F73" s="35">
        <v>0.72569444444444497</v>
      </c>
      <c r="G73" s="36">
        <f t="shared" si="0"/>
        <v>166</v>
      </c>
      <c r="H73" s="17">
        <v>68.633233333333294</v>
      </c>
      <c r="I73" s="17">
        <v>59.948050000000002</v>
      </c>
      <c r="J73" s="30" t="s">
        <v>75</v>
      </c>
      <c r="K73" s="19" t="s">
        <v>76</v>
      </c>
      <c r="L73" s="28" t="s">
        <v>24</v>
      </c>
      <c r="M73" s="11">
        <v>2</v>
      </c>
      <c r="N73" s="25">
        <v>1.7446666666666673</v>
      </c>
      <c r="O73" s="21">
        <v>84.23</v>
      </c>
      <c r="P73" s="29">
        <v>31.277385815076123</v>
      </c>
      <c r="Q73" s="21">
        <v>12.08</v>
      </c>
      <c r="R73" s="24">
        <v>4.4857036761975495</v>
      </c>
    </row>
    <row r="74" spans="1:19" x14ac:dyDescent="0.2">
      <c r="A74" s="33" t="s">
        <v>19</v>
      </c>
      <c r="B74" s="33" t="s">
        <v>73</v>
      </c>
      <c r="C74" s="12">
        <v>42535</v>
      </c>
      <c r="D74" s="13">
        <v>0.55902777777777801</v>
      </c>
      <c r="E74" s="34" t="s">
        <v>74</v>
      </c>
      <c r="F74" s="35">
        <v>0.72569444444444497</v>
      </c>
      <c r="G74" s="36">
        <f t="shared" si="0"/>
        <v>166</v>
      </c>
      <c r="H74" s="17">
        <v>68.633233333333294</v>
      </c>
      <c r="I74" s="17">
        <v>59.948050000000002</v>
      </c>
      <c r="J74" s="30" t="s">
        <v>75</v>
      </c>
      <c r="K74" s="19" t="s">
        <v>76</v>
      </c>
      <c r="L74" s="28" t="s">
        <v>24</v>
      </c>
      <c r="M74" s="11">
        <v>1</v>
      </c>
      <c r="N74" s="25">
        <v>2.1453333333333333</v>
      </c>
      <c r="O74" s="21">
        <v>104.36</v>
      </c>
      <c r="P74" s="29">
        <v>38.62324204293116</v>
      </c>
      <c r="Q74" s="21">
        <v>18.309999999999999</v>
      </c>
      <c r="R74" s="24">
        <v>6.7764618800888234</v>
      </c>
      <c r="S74" s="18" t="s">
        <v>63</v>
      </c>
    </row>
    <row r="75" spans="1:19" x14ac:dyDescent="0.2">
      <c r="A75" s="33" t="s">
        <v>19</v>
      </c>
      <c r="B75" s="33" t="s">
        <v>73</v>
      </c>
      <c r="C75" s="12">
        <v>42535</v>
      </c>
      <c r="D75" s="13">
        <v>0.55902777777777801</v>
      </c>
      <c r="E75" s="34" t="s">
        <v>74</v>
      </c>
      <c r="F75" s="35">
        <v>0.72569444444444497</v>
      </c>
      <c r="G75" s="36">
        <f t="shared" si="0"/>
        <v>166</v>
      </c>
      <c r="H75" s="17">
        <v>68.633233333333294</v>
      </c>
      <c r="I75" s="17">
        <v>59.948050000000002</v>
      </c>
      <c r="J75" s="30" t="s">
        <v>75</v>
      </c>
      <c r="K75" s="19" t="s">
        <v>76</v>
      </c>
      <c r="L75" s="19" t="s">
        <v>39</v>
      </c>
      <c r="M75" s="11"/>
      <c r="N75" s="25">
        <v>0.25033333333333729</v>
      </c>
      <c r="O75" s="23">
        <v>24.16</v>
      </c>
      <c r="P75" s="23"/>
      <c r="Q75" s="23">
        <v>1.56</v>
      </c>
      <c r="R75" s="23"/>
    </row>
    <row r="76" spans="1:19" x14ac:dyDescent="0.2">
      <c r="A76" s="33" t="s">
        <v>19</v>
      </c>
      <c r="B76" s="33" t="s">
        <v>73</v>
      </c>
      <c r="C76" s="12">
        <v>42535</v>
      </c>
      <c r="D76" s="13">
        <v>0.55902777777777801</v>
      </c>
      <c r="E76" s="34" t="s">
        <v>74</v>
      </c>
      <c r="F76" s="35">
        <v>0.72569444444444497</v>
      </c>
      <c r="G76" s="36">
        <f t="shared" si="0"/>
        <v>166</v>
      </c>
      <c r="H76" s="17">
        <v>68.633233333333294</v>
      </c>
      <c r="I76" s="17">
        <v>59.948050000000002</v>
      </c>
      <c r="J76" s="30" t="s">
        <v>75</v>
      </c>
      <c r="K76" s="19" t="s">
        <v>76</v>
      </c>
      <c r="L76" s="19" t="s">
        <v>39</v>
      </c>
      <c r="M76" s="11"/>
      <c r="N76" s="25">
        <v>1.7760000000000034</v>
      </c>
      <c r="O76" s="23">
        <v>37.92</v>
      </c>
      <c r="P76" s="23"/>
      <c r="Q76" s="23">
        <v>3.31</v>
      </c>
      <c r="R76" s="23"/>
    </row>
    <row r="77" spans="1:19" x14ac:dyDescent="0.2">
      <c r="A77" s="33" t="s">
        <v>19</v>
      </c>
      <c r="B77" s="33" t="s">
        <v>79</v>
      </c>
      <c r="C77" s="12">
        <v>42535</v>
      </c>
      <c r="D77" s="13" t="s">
        <v>80</v>
      </c>
      <c r="E77" s="34" t="s">
        <v>74</v>
      </c>
      <c r="F77" s="35" t="s">
        <v>80</v>
      </c>
      <c r="G77" s="36">
        <f>C77-42369</f>
        <v>166</v>
      </c>
      <c r="H77" s="17">
        <v>68.602999999999994</v>
      </c>
      <c r="I77" s="17">
        <v>59.931600000000003</v>
      </c>
      <c r="J77" s="11" t="s">
        <v>75</v>
      </c>
      <c r="K77" s="28" t="s">
        <v>81</v>
      </c>
      <c r="L77" s="28" t="s">
        <v>82</v>
      </c>
      <c r="M77" s="30"/>
      <c r="N77" s="23" t="s">
        <v>26</v>
      </c>
      <c r="O77" s="23" t="s">
        <v>26</v>
      </c>
      <c r="P77" s="23" t="s">
        <v>26</v>
      </c>
      <c r="Q77" s="23" t="s">
        <v>26</v>
      </c>
      <c r="R77" s="23" t="s">
        <v>26</v>
      </c>
      <c r="S77" s="33" t="s">
        <v>83</v>
      </c>
    </row>
    <row r="78" spans="1:19" x14ac:dyDescent="0.2">
      <c r="A78" s="11" t="s">
        <v>19</v>
      </c>
      <c r="B78" s="32" t="s">
        <v>84</v>
      </c>
      <c r="C78" s="12">
        <v>42536</v>
      </c>
      <c r="D78" s="13">
        <v>0.33402777777777781</v>
      </c>
      <c r="E78" s="14" t="s">
        <v>85</v>
      </c>
      <c r="F78" s="15">
        <v>0.50069444444444444</v>
      </c>
      <c r="G78" s="27">
        <f>C78-42369</f>
        <v>167</v>
      </c>
      <c r="H78" s="17">
        <v>68.708100000000002</v>
      </c>
      <c r="I78" s="17">
        <v>59.256</v>
      </c>
      <c r="J78" s="30" t="s">
        <v>86</v>
      </c>
      <c r="K78" s="19" t="s">
        <v>87</v>
      </c>
      <c r="L78" s="28" t="s">
        <v>24</v>
      </c>
      <c r="M78" s="20">
        <v>18</v>
      </c>
      <c r="N78" s="25">
        <v>2.0286666666666662</v>
      </c>
      <c r="O78" s="23">
        <v>288.47000000000003</v>
      </c>
      <c r="P78" s="29">
        <v>288.47000000000003</v>
      </c>
      <c r="Q78" s="23">
        <v>45.33</v>
      </c>
      <c r="R78" s="24">
        <v>45.33</v>
      </c>
      <c r="S78" s="18" t="s">
        <v>63</v>
      </c>
    </row>
    <row r="79" spans="1:19" x14ac:dyDescent="0.2">
      <c r="A79" s="11" t="s">
        <v>19</v>
      </c>
      <c r="B79" s="32" t="s">
        <v>84</v>
      </c>
      <c r="C79" s="12">
        <v>42536</v>
      </c>
      <c r="D79" s="13">
        <v>0.33402777777777781</v>
      </c>
      <c r="E79" s="14" t="s">
        <v>85</v>
      </c>
      <c r="F79" s="15">
        <v>0.50069444444444444</v>
      </c>
      <c r="G79" s="27">
        <f>C79-42369</f>
        <v>167</v>
      </c>
      <c r="H79" s="17">
        <v>68.708100000000002</v>
      </c>
      <c r="I79" s="17">
        <v>59.256</v>
      </c>
      <c r="J79" s="30" t="s">
        <v>86</v>
      </c>
      <c r="K79" s="19" t="s">
        <v>87</v>
      </c>
      <c r="L79" s="28" t="s">
        <v>24</v>
      </c>
      <c r="M79" s="20">
        <v>16</v>
      </c>
      <c r="N79" s="25">
        <v>1.7993333333333368</v>
      </c>
      <c r="O79" s="23">
        <v>290.20999999999998</v>
      </c>
      <c r="P79" s="29">
        <v>290.20999999999998</v>
      </c>
      <c r="Q79" s="23">
        <v>46.83</v>
      </c>
      <c r="R79" s="24">
        <v>46.83</v>
      </c>
      <c r="S79" s="18" t="s">
        <v>63</v>
      </c>
    </row>
    <row r="80" spans="1:19" x14ac:dyDescent="0.2">
      <c r="A80" s="11" t="s">
        <v>19</v>
      </c>
      <c r="B80" s="32" t="s">
        <v>84</v>
      </c>
      <c r="C80" s="12">
        <v>42536</v>
      </c>
      <c r="D80" s="13">
        <v>0.33402777777777798</v>
      </c>
      <c r="E80" s="14" t="s">
        <v>85</v>
      </c>
      <c r="F80" s="15">
        <v>0.500694444444444</v>
      </c>
      <c r="G80" s="27">
        <f t="shared" ref="G80:G143" si="1">C80-42369</f>
        <v>167</v>
      </c>
      <c r="H80" s="17">
        <v>68.708100000000002</v>
      </c>
      <c r="I80" s="17">
        <v>59.256</v>
      </c>
      <c r="J80" s="30" t="s">
        <v>86</v>
      </c>
      <c r="K80" s="19" t="s">
        <v>87</v>
      </c>
      <c r="L80" s="28" t="s">
        <v>24</v>
      </c>
      <c r="M80" s="20">
        <v>14</v>
      </c>
      <c r="N80" s="25">
        <v>2.4060000000000059</v>
      </c>
      <c r="O80" s="23">
        <v>421.45</v>
      </c>
      <c r="P80" s="29">
        <v>421.45</v>
      </c>
      <c r="Q80" s="23">
        <v>44.76</v>
      </c>
      <c r="R80" s="24">
        <v>44.76</v>
      </c>
      <c r="S80" s="18" t="s">
        <v>63</v>
      </c>
    </row>
    <row r="81" spans="1:19" x14ac:dyDescent="0.2">
      <c r="A81" s="11" t="s">
        <v>19</v>
      </c>
      <c r="B81" s="32" t="s">
        <v>84</v>
      </c>
      <c r="C81" s="12">
        <v>42536</v>
      </c>
      <c r="D81" s="13">
        <v>0.33402777777777798</v>
      </c>
      <c r="E81" s="14" t="s">
        <v>85</v>
      </c>
      <c r="F81" s="15">
        <v>0.500694444444444</v>
      </c>
      <c r="G81" s="27">
        <f t="shared" si="1"/>
        <v>167</v>
      </c>
      <c r="H81" s="17">
        <v>68.708100000000002</v>
      </c>
      <c r="I81" s="17">
        <v>59.256</v>
      </c>
      <c r="J81" s="30" t="s">
        <v>86</v>
      </c>
      <c r="K81" s="19" t="s">
        <v>87</v>
      </c>
      <c r="L81" s="28" t="s">
        <v>24</v>
      </c>
      <c r="M81" s="33">
        <v>12</v>
      </c>
      <c r="N81" s="25">
        <v>1.4856666666666598</v>
      </c>
      <c r="O81" s="23">
        <v>293.29000000000002</v>
      </c>
      <c r="P81" s="29">
        <v>293.29000000000002</v>
      </c>
      <c r="Q81" s="23">
        <v>47.53</v>
      </c>
      <c r="R81" s="24">
        <v>47.53</v>
      </c>
      <c r="S81" s="18" t="s">
        <v>63</v>
      </c>
    </row>
    <row r="82" spans="1:19" x14ac:dyDescent="0.2">
      <c r="A82" s="11" t="s">
        <v>19</v>
      </c>
      <c r="B82" s="32" t="s">
        <v>84</v>
      </c>
      <c r="C82" s="12">
        <v>42536</v>
      </c>
      <c r="D82" s="13">
        <v>0.33402777777777798</v>
      </c>
      <c r="E82" s="14" t="s">
        <v>85</v>
      </c>
      <c r="F82" s="15">
        <v>0.500694444444444</v>
      </c>
      <c r="G82" s="27">
        <f t="shared" si="1"/>
        <v>167</v>
      </c>
      <c r="H82" s="17">
        <v>68.708100000000002</v>
      </c>
      <c r="I82" s="17">
        <v>59.256</v>
      </c>
      <c r="J82" s="30" t="s">
        <v>86</v>
      </c>
      <c r="K82" s="19" t="s">
        <v>87</v>
      </c>
      <c r="L82" s="28" t="s">
        <v>24</v>
      </c>
      <c r="M82" s="21" t="s">
        <v>45</v>
      </c>
      <c r="N82" s="25">
        <v>1.9166666666666714</v>
      </c>
      <c r="O82" s="23">
        <v>226.98</v>
      </c>
      <c r="P82" s="29">
        <v>226.98</v>
      </c>
      <c r="Q82" s="23">
        <v>27.46</v>
      </c>
      <c r="R82" s="24">
        <v>27.46</v>
      </c>
      <c r="S82" s="18" t="s">
        <v>63</v>
      </c>
    </row>
    <row r="83" spans="1:19" x14ac:dyDescent="0.2">
      <c r="A83" s="11" t="s">
        <v>19</v>
      </c>
      <c r="B83" s="32" t="s">
        <v>84</v>
      </c>
      <c r="C83" s="12">
        <v>42536</v>
      </c>
      <c r="D83" s="13">
        <v>0.33402777777777798</v>
      </c>
      <c r="E83" s="14" t="s">
        <v>85</v>
      </c>
      <c r="F83" s="15">
        <v>0.500694444444444</v>
      </c>
      <c r="G83" s="27">
        <f t="shared" si="1"/>
        <v>167</v>
      </c>
      <c r="H83" s="17">
        <v>68.708100000000002</v>
      </c>
      <c r="I83" s="17">
        <v>59.256</v>
      </c>
      <c r="J83" s="30" t="s">
        <v>86</v>
      </c>
      <c r="K83" s="19" t="s">
        <v>87</v>
      </c>
      <c r="L83" s="28" t="s">
        <v>24</v>
      </c>
      <c r="M83" s="20">
        <v>7</v>
      </c>
      <c r="N83" s="25">
        <v>2.1706666666666692</v>
      </c>
      <c r="O83" s="23">
        <v>130.19999999999999</v>
      </c>
      <c r="P83" s="29">
        <v>130.19999999999999</v>
      </c>
      <c r="Q83" s="23">
        <v>19.48</v>
      </c>
      <c r="R83" s="24">
        <v>19.48</v>
      </c>
      <c r="S83" s="18" t="s">
        <v>63</v>
      </c>
    </row>
    <row r="84" spans="1:19" x14ac:dyDescent="0.2">
      <c r="A84" s="11" t="s">
        <v>19</v>
      </c>
      <c r="B84" s="32" t="s">
        <v>84</v>
      </c>
      <c r="C84" s="12">
        <v>42536</v>
      </c>
      <c r="D84" s="13">
        <v>0.33402777777777798</v>
      </c>
      <c r="E84" s="14" t="s">
        <v>85</v>
      </c>
      <c r="F84" s="15">
        <v>0.500694444444444</v>
      </c>
      <c r="G84" s="27">
        <f t="shared" si="1"/>
        <v>167</v>
      </c>
      <c r="H84" s="17">
        <v>68.708100000000002</v>
      </c>
      <c r="I84" s="17">
        <v>59.256</v>
      </c>
      <c r="J84" s="30" t="s">
        <v>86</v>
      </c>
      <c r="K84" s="19" t="s">
        <v>87</v>
      </c>
      <c r="L84" s="28" t="s">
        <v>24</v>
      </c>
      <c r="M84" s="18">
        <v>5</v>
      </c>
      <c r="N84" s="25">
        <v>1.6019999999999968</v>
      </c>
      <c r="O84" s="23">
        <v>85.64</v>
      </c>
      <c r="P84" s="29">
        <v>85.64</v>
      </c>
      <c r="Q84" s="23">
        <v>13.44</v>
      </c>
      <c r="R84" s="24">
        <v>13.44</v>
      </c>
    </row>
    <row r="85" spans="1:19" x14ac:dyDescent="0.2">
      <c r="A85" s="11" t="s">
        <v>19</v>
      </c>
      <c r="B85" s="32" t="s">
        <v>84</v>
      </c>
      <c r="C85" s="12">
        <v>42536</v>
      </c>
      <c r="D85" s="13">
        <v>0.33402777777777798</v>
      </c>
      <c r="E85" s="14" t="s">
        <v>85</v>
      </c>
      <c r="F85" s="15">
        <v>0.500694444444444</v>
      </c>
      <c r="G85" s="27">
        <f t="shared" si="1"/>
        <v>167</v>
      </c>
      <c r="H85" s="17">
        <v>68.708100000000002</v>
      </c>
      <c r="I85" s="17">
        <v>59.256</v>
      </c>
      <c r="J85" s="30" t="s">
        <v>86</v>
      </c>
      <c r="K85" s="19" t="s">
        <v>87</v>
      </c>
      <c r="L85" s="28" t="s">
        <v>24</v>
      </c>
      <c r="M85" s="18">
        <v>3</v>
      </c>
      <c r="N85" s="25">
        <v>2.4086666666666687</v>
      </c>
      <c r="O85" s="23">
        <v>112.48</v>
      </c>
      <c r="P85" s="29">
        <v>41.72106824925816</v>
      </c>
      <c r="Q85" s="23">
        <v>18.309999999999999</v>
      </c>
      <c r="R85" s="24">
        <v>6.7915430267062318</v>
      </c>
      <c r="S85" s="18" t="s">
        <v>64</v>
      </c>
    </row>
    <row r="86" spans="1:19" x14ac:dyDescent="0.2">
      <c r="A86" s="11" t="s">
        <v>19</v>
      </c>
      <c r="B86" s="32" t="s">
        <v>84</v>
      </c>
      <c r="C86" s="12">
        <v>42536</v>
      </c>
      <c r="D86" s="13">
        <v>0.33402777777777798</v>
      </c>
      <c r="E86" s="14" t="s">
        <v>85</v>
      </c>
      <c r="F86" s="15">
        <v>0.500694444444444</v>
      </c>
      <c r="G86" s="27">
        <f t="shared" si="1"/>
        <v>167</v>
      </c>
      <c r="H86" s="17">
        <v>68.708100000000002</v>
      </c>
      <c r="I86" s="17">
        <v>59.256</v>
      </c>
      <c r="J86" s="30" t="s">
        <v>86</v>
      </c>
      <c r="K86" s="19" t="s">
        <v>87</v>
      </c>
      <c r="L86" s="28" t="s">
        <v>24</v>
      </c>
      <c r="M86" s="18">
        <v>2</v>
      </c>
      <c r="N86" s="25">
        <v>1.3483333333333292</v>
      </c>
      <c r="O86" s="23">
        <v>82.42</v>
      </c>
      <c r="P86" s="29">
        <v>30.605272929818046</v>
      </c>
      <c r="Q86" s="23">
        <v>11.88</v>
      </c>
      <c r="R86" s="24">
        <v>4.4114370590419609</v>
      </c>
    </row>
    <row r="87" spans="1:19" x14ac:dyDescent="0.2">
      <c r="A87" s="11" t="s">
        <v>19</v>
      </c>
      <c r="B87" s="32" t="s">
        <v>84</v>
      </c>
      <c r="C87" s="12">
        <v>42536</v>
      </c>
      <c r="D87" s="13">
        <v>0.33402777777777798</v>
      </c>
      <c r="E87" s="14" t="s">
        <v>85</v>
      </c>
      <c r="F87" s="15">
        <v>0.500694444444444</v>
      </c>
      <c r="G87" s="27">
        <f t="shared" si="1"/>
        <v>167</v>
      </c>
      <c r="H87" s="17">
        <v>68.708100000000002</v>
      </c>
      <c r="I87" s="17">
        <v>59.256</v>
      </c>
      <c r="J87" s="30" t="s">
        <v>86</v>
      </c>
      <c r="K87" s="19" t="s">
        <v>87</v>
      </c>
      <c r="L87" s="28" t="s">
        <v>24</v>
      </c>
      <c r="M87" s="18">
        <v>1</v>
      </c>
      <c r="N87" s="25">
        <v>1.9510000000000005</v>
      </c>
      <c r="O87" s="23">
        <v>73.83</v>
      </c>
      <c r="P87" s="29">
        <v>27.32420429311621</v>
      </c>
      <c r="Q87" s="23">
        <v>10.130000000000001</v>
      </c>
      <c r="R87" s="24">
        <v>3.7490747594374536</v>
      </c>
    </row>
    <row r="88" spans="1:19" x14ac:dyDescent="0.2">
      <c r="A88" s="11" t="s">
        <v>19</v>
      </c>
      <c r="B88" s="32" t="s">
        <v>84</v>
      </c>
      <c r="C88" s="12">
        <v>42536</v>
      </c>
      <c r="D88" s="13">
        <v>0.33402777777777798</v>
      </c>
      <c r="E88" s="14" t="s">
        <v>85</v>
      </c>
      <c r="F88" s="15">
        <v>0.500694444444444</v>
      </c>
      <c r="G88" s="27">
        <f t="shared" si="1"/>
        <v>167</v>
      </c>
      <c r="H88" s="17">
        <v>68.708100000000002</v>
      </c>
      <c r="I88" s="17">
        <v>59.256</v>
      </c>
      <c r="J88" s="30" t="s">
        <v>86</v>
      </c>
      <c r="K88" s="19" t="s">
        <v>87</v>
      </c>
      <c r="L88" s="19" t="s">
        <v>39</v>
      </c>
      <c r="M88" s="23"/>
      <c r="N88" s="25">
        <v>0.58533333333333104</v>
      </c>
      <c r="O88" s="23">
        <v>28.75</v>
      </c>
      <c r="P88" s="23"/>
      <c r="Q88" s="23">
        <v>1.32</v>
      </c>
      <c r="R88" s="23"/>
    </row>
    <row r="89" spans="1:19" x14ac:dyDescent="0.2">
      <c r="A89" s="11" t="s">
        <v>19</v>
      </c>
      <c r="B89" s="32" t="s">
        <v>84</v>
      </c>
      <c r="C89" s="12">
        <v>42536</v>
      </c>
      <c r="D89" s="13">
        <v>0.33402777777777798</v>
      </c>
      <c r="E89" s="14" t="s">
        <v>85</v>
      </c>
      <c r="F89" s="15">
        <v>0.500694444444444</v>
      </c>
      <c r="G89" s="27">
        <f t="shared" si="1"/>
        <v>167</v>
      </c>
      <c r="H89" s="17">
        <v>68.708100000000002</v>
      </c>
      <c r="I89" s="17">
        <v>59.256</v>
      </c>
      <c r="J89" s="30" t="s">
        <v>86</v>
      </c>
      <c r="K89" s="19" t="s">
        <v>87</v>
      </c>
      <c r="L89" s="19" t="s">
        <v>39</v>
      </c>
      <c r="M89" s="23"/>
      <c r="N89" s="22">
        <v>0.89433333333333564</v>
      </c>
      <c r="O89" s="23">
        <v>30.76</v>
      </c>
      <c r="P89" s="23"/>
      <c r="Q89" s="23">
        <v>1.69</v>
      </c>
      <c r="R89" s="23"/>
    </row>
    <row r="90" spans="1:19" x14ac:dyDescent="0.2">
      <c r="A90" s="11" t="s">
        <v>19</v>
      </c>
      <c r="B90" s="33" t="s">
        <v>88</v>
      </c>
      <c r="C90" s="12">
        <v>42536</v>
      </c>
      <c r="D90" s="13">
        <v>0.9</v>
      </c>
      <c r="E90" s="14" t="s">
        <v>89</v>
      </c>
      <c r="F90" s="15">
        <v>6.6666666666666666E-2</v>
      </c>
      <c r="G90" s="27">
        <f t="shared" si="1"/>
        <v>167</v>
      </c>
      <c r="H90" s="17">
        <v>68.773566666666667</v>
      </c>
      <c r="I90" s="17">
        <v>58.739666666666665</v>
      </c>
      <c r="J90" s="30" t="s">
        <v>90</v>
      </c>
      <c r="K90" s="19" t="s">
        <v>91</v>
      </c>
      <c r="L90" s="28" t="s">
        <v>24</v>
      </c>
      <c r="M90" s="23">
        <v>21</v>
      </c>
      <c r="N90" s="31">
        <v>2.166333333333327</v>
      </c>
      <c r="O90" s="28" t="s">
        <v>92</v>
      </c>
      <c r="P90" s="29">
        <v>461.62</v>
      </c>
      <c r="Q90" s="37" t="s">
        <v>93</v>
      </c>
      <c r="R90" s="24">
        <v>47.52</v>
      </c>
      <c r="S90" s="18" t="s">
        <v>64</v>
      </c>
    </row>
    <row r="91" spans="1:19" x14ac:dyDescent="0.2">
      <c r="A91" s="11" t="s">
        <v>19</v>
      </c>
      <c r="B91" s="33" t="s">
        <v>88</v>
      </c>
      <c r="C91" s="12">
        <v>42536</v>
      </c>
      <c r="D91" s="13">
        <v>0.9</v>
      </c>
      <c r="E91" s="14" t="s">
        <v>89</v>
      </c>
      <c r="F91" s="15">
        <v>6.6666666666666666E-2</v>
      </c>
      <c r="G91" s="27">
        <f t="shared" si="1"/>
        <v>167</v>
      </c>
      <c r="H91" s="17">
        <v>68.773566666666667</v>
      </c>
      <c r="I91" s="17">
        <v>58.739666666666665</v>
      </c>
      <c r="J91" s="30" t="s">
        <v>90</v>
      </c>
      <c r="K91" s="19" t="s">
        <v>91</v>
      </c>
      <c r="L91" s="28" t="s">
        <v>24</v>
      </c>
      <c r="M91" s="23">
        <v>19</v>
      </c>
      <c r="N91" s="31">
        <v>1.9669999999999916</v>
      </c>
      <c r="O91" s="28" t="s">
        <v>94</v>
      </c>
      <c r="P91" s="29">
        <v>428.2</v>
      </c>
      <c r="Q91" s="37" t="s">
        <v>95</v>
      </c>
      <c r="R91" s="24">
        <v>56.975000000000001</v>
      </c>
    </row>
    <row r="92" spans="1:19" x14ac:dyDescent="0.2">
      <c r="A92" s="11" t="s">
        <v>19</v>
      </c>
      <c r="B92" s="33" t="s">
        <v>88</v>
      </c>
      <c r="C92" s="12">
        <v>42536</v>
      </c>
      <c r="D92" s="13">
        <v>0.9</v>
      </c>
      <c r="E92" s="14" t="s">
        <v>89</v>
      </c>
      <c r="F92" s="15">
        <v>6.6666666666666693E-2</v>
      </c>
      <c r="G92" s="27">
        <f t="shared" si="1"/>
        <v>167</v>
      </c>
      <c r="H92" s="17">
        <v>68.773566666666696</v>
      </c>
      <c r="I92" s="17">
        <v>58.7396666666667</v>
      </c>
      <c r="J92" s="30" t="s">
        <v>90</v>
      </c>
      <c r="K92" s="19" t="s">
        <v>91</v>
      </c>
      <c r="L92" s="28" t="s">
        <v>24</v>
      </c>
      <c r="M92" s="23">
        <v>18</v>
      </c>
      <c r="N92" s="31">
        <v>1.0163333333333213</v>
      </c>
      <c r="O92" s="28" t="s">
        <v>96</v>
      </c>
      <c r="P92" s="29">
        <v>417.625</v>
      </c>
      <c r="Q92" s="37" t="s">
        <v>97</v>
      </c>
      <c r="R92" s="24">
        <v>62.325000000000003</v>
      </c>
    </row>
    <row r="93" spans="1:19" x14ac:dyDescent="0.2">
      <c r="A93" s="11" t="s">
        <v>19</v>
      </c>
      <c r="B93" s="33" t="s">
        <v>88</v>
      </c>
      <c r="C93" s="12">
        <v>42536</v>
      </c>
      <c r="D93" s="13">
        <v>0.9</v>
      </c>
      <c r="E93" s="14" t="s">
        <v>89</v>
      </c>
      <c r="F93" s="15">
        <v>6.6666666666666693E-2</v>
      </c>
      <c r="G93" s="27">
        <f t="shared" si="1"/>
        <v>167</v>
      </c>
      <c r="H93" s="17">
        <v>68.773566666666696</v>
      </c>
      <c r="I93" s="17">
        <v>58.7396666666667</v>
      </c>
      <c r="J93" s="30" t="s">
        <v>90</v>
      </c>
      <c r="K93" s="19" t="s">
        <v>91</v>
      </c>
      <c r="L93" s="28" t="s">
        <v>24</v>
      </c>
      <c r="M93" s="23">
        <v>17</v>
      </c>
      <c r="N93" s="31">
        <v>1.5703333333333376</v>
      </c>
      <c r="O93" s="28" t="s">
        <v>98</v>
      </c>
      <c r="P93" s="29">
        <v>342.45</v>
      </c>
      <c r="Q93" s="37" t="s">
        <v>99</v>
      </c>
      <c r="R93" s="24">
        <v>51.125</v>
      </c>
    </row>
    <row r="94" spans="1:19" x14ac:dyDescent="0.2">
      <c r="A94" s="11" t="s">
        <v>19</v>
      </c>
      <c r="B94" s="33" t="s">
        <v>88</v>
      </c>
      <c r="C94" s="12">
        <v>42536</v>
      </c>
      <c r="D94" s="13">
        <v>0.9</v>
      </c>
      <c r="E94" s="14" t="s">
        <v>89</v>
      </c>
      <c r="F94" s="15">
        <v>6.6666666666666693E-2</v>
      </c>
      <c r="G94" s="27">
        <f t="shared" si="1"/>
        <v>167</v>
      </c>
      <c r="H94" s="17">
        <v>68.773566666666696</v>
      </c>
      <c r="I94" s="17">
        <v>58.7396666666667</v>
      </c>
      <c r="J94" s="30" t="s">
        <v>90</v>
      </c>
      <c r="K94" s="19" t="s">
        <v>91</v>
      </c>
      <c r="L94" s="28" t="s">
        <v>24</v>
      </c>
      <c r="M94" s="23">
        <v>16</v>
      </c>
      <c r="N94" s="31">
        <v>1.3883333333333354</v>
      </c>
      <c r="O94" s="28" t="s">
        <v>100</v>
      </c>
      <c r="P94" s="29">
        <v>205.5</v>
      </c>
      <c r="Q94" s="37" t="s">
        <v>101</v>
      </c>
      <c r="R94" s="24">
        <v>27.66</v>
      </c>
    </row>
    <row r="95" spans="1:19" x14ac:dyDescent="0.2">
      <c r="A95" s="11" t="s">
        <v>19</v>
      </c>
      <c r="B95" s="33" t="s">
        <v>88</v>
      </c>
      <c r="C95" s="12">
        <v>42536</v>
      </c>
      <c r="D95" s="13">
        <v>0.9</v>
      </c>
      <c r="E95" s="14" t="s">
        <v>89</v>
      </c>
      <c r="F95" s="15">
        <v>6.6666666666666693E-2</v>
      </c>
      <c r="G95" s="27">
        <f t="shared" si="1"/>
        <v>167</v>
      </c>
      <c r="H95" s="17">
        <v>68.773566666666696</v>
      </c>
      <c r="I95" s="17">
        <v>58.7396666666667</v>
      </c>
      <c r="J95" s="30" t="s">
        <v>90</v>
      </c>
      <c r="K95" s="19" t="s">
        <v>91</v>
      </c>
      <c r="L95" s="28" t="s">
        <v>24</v>
      </c>
      <c r="M95" s="23">
        <v>15</v>
      </c>
      <c r="N95" s="31">
        <v>1.7963333333333225</v>
      </c>
      <c r="O95" s="28" t="s">
        <v>102</v>
      </c>
      <c r="P95" s="29">
        <v>222.09230769230768</v>
      </c>
      <c r="Q95" s="37" t="s">
        <v>103</v>
      </c>
      <c r="R95" s="24">
        <v>23.369230769230768</v>
      </c>
    </row>
    <row r="96" spans="1:19" x14ac:dyDescent="0.2">
      <c r="A96" s="11" t="s">
        <v>19</v>
      </c>
      <c r="B96" s="33" t="s">
        <v>88</v>
      </c>
      <c r="C96" s="12">
        <v>42536</v>
      </c>
      <c r="D96" s="13">
        <v>0.9</v>
      </c>
      <c r="E96" s="14" t="s">
        <v>89</v>
      </c>
      <c r="F96" s="15">
        <v>6.6666666666666693E-2</v>
      </c>
      <c r="G96" s="27">
        <f t="shared" si="1"/>
        <v>167</v>
      </c>
      <c r="H96" s="17">
        <v>68.773566666666696</v>
      </c>
      <c r="I96" s="17">
        <v>58.7396666666667</v>
      </c>
      <c r="J96" s="30" t="s">
        <v>90</v>
      </c>
      <c r="K96" s="19" t="s">
        <v>91</v>
      </c>
      <c r="L96" s="28" t="s">
        <v>24</v>
      </c>
      <c r="M96" s="23">
        <v>14</v>
      </c>
      <c r="N96" s="31">
        <v>1.5176666666666634</v>
      </c>
      <c r="O96" s="28" t="s">
        <v>104</v>
      </c>
      <c r="P96" s="29">
        <v>107.85</v>
      </c>
      <c r="Q96" s="37" t="s">
        <v>105</v>
      </c>
      <c r="R96" s="24">
        <v>15.78</v>
      </c>
    </row>
    <row r="97" spans="1:19" x14ac:dyDescent="0.2">
      <c r="A97" s="11" t="s">
        <v>19</v>
      </c>
      <c r="B97" s="33" t="s">
        <v>88</v>
      </c>
      <c r="C97" s="12">
        <v>42536</v>
      </c>
      <c r="D97" s="13">
        <v>0.9</v>
      </c>
      <c r="E97" s="14" t="s">
        <v>89</v>
      </c>
      <c r="F97" s="15">
        <v>6.6666666666666693E-2</v>
      </c>
      <c r="G97" s="27">
        <f t="shared" si="1"/>
        <v>167</v>
      </c>
      <c r="H97" s="17">
        <v>68.773566666666696</v>
      </c>
      <c r="I97" s="17">
        <v>58.7396666666667</v>
      </c>
      <c r="J97" s="30" t="s">
        <v>90</v>
      </c>
      <c r="K97" s="19" t="s">
        <v>91</v>
      </c>
      <c r="L97" s="28" t="s">
        <v>24</v>
      </c>
      <c r="M97" s="23">
        <v>13</v>
      </c>
      <c r="N97" s="31">
        <v>1.7849999999999966</v>
      </c>
      <c r="O97" s="28" t="s">
        <v>106</v>
      </c>
      <c r="P97" s="29">
        <v>100.74</v>
      </c>
      <c r="Q97" s="37" t="s">
        <v>107</v>
      </c>
      <c r="R97" s="24">
        <v>11.69</v>
      </c>
      <c r="S97" s="18" t="s">
        <v>64</v>
      </c>
    </row>
    <row r="98" spans="1:19" x14ac:dyDescent="0.2">
      <c r="A98" s="11" t="s">
        <v>19</v>
      </c>
      <c r="B98" s="33" t="s">
        <v>88</v>
      </c>
      <c r="C98" s="12">
        <v>42536</v>
      </c>
      <c r="D98" s="13">
        <v>0.9</v>
      </c>
      <c r="E98" s="14" t="s">
        <v>89</v>
      </c>
      <c r="F98" s="15">
        <v>6.6666666666666693E-2</v>
      </c>
      <c r="G98" s="27">
        <f t="shared" si="1"/>
        <v>167</v>
      </c>
      <c r="H98" s="17">
        <v>68.773566666666696</v>
      </c>
      <c r="I98" s="17">
        <v>58.7396666666667</v>
      </c>
      <c r="J98" s="30" t="s">
        <v>90</v>
      </c>
      <c r="K98" s="19" t="s">
        <v>91</v>
      </c>
      <c r="L98" s="28" t="s">
        <v>24</v>
      </c>
      <c r="M98" s="23">
        <v>12</v>
      </c>
      <c r="N98" s="31">
        <v>1.8723333333333301</v>
      </c>
      <c r="O98" s="28" t="s">
        <v>108</v>
      </c>
      <c r="P98" s="29">
        <v>55.653143111903702</v>
      </c>
      <c r="Q98" s="37" t="s">
        <v>109</v>
      </c>
      <c r="R98" s="24">
        <v>8.3370485956308507</v>
      </c>
      <c r="S98" s="18" t="s">
        <v>63</v>
      </c>
    </row>
    <row r="99" spans="1:19" x14ac:dyDescent="0.2">
      <c r="A99" s="11" t="s">
        <v>19</v>
      </c>
      <c r="B99" s="33" t="s">
        <v>88</v>
      </c>
      <c r="C99" s="12">
        <v>42536</v>
      </c>
      <c r="D99" s="13">
        <v>0.9</v>
      </c>
      <c r="E99" s="14" t="s">
        <v>89</v>
      </c>
      <c r="F99" s="15">
        <v>6.6666666666666693E-2</v>
      </c>
      <c r="G99" s="27">
        <f t="shared" si="1"/>
        <v>167</v>
      </c>
      <c r="H99" s="17">
        <v>68.773566666666696</v>
      </c>
      <c r="I99" s="17">
        <v>58.7396666666667</v>
      </c>
      <c r="J99" s="30" t="s">
        <v>90</v>
      </c>
      <c r="K99" s="19" t="s">
        <v>91</v>
      </c>
      <c r="L99" s="28" t="s">
        <v>24</v>
      </c>
      <c r="M99" s="23">
        <v>11</v>
      </c>
      <c r="N99" s="31">
        <v>2.1406666666666609</v>
      </c>
      <c r="O99" s="28" t="s">
        <v>110</v>
      </c>
      <c r="P99" s="29">
        <v>43.193930421909698</v>
      </c>
      <c r="Q99" s="37" t="s">
        <v>111</v>
      </c>
      <c r="R99" s="24">
        <v>6.7764618800888234</v>
      </c>
    </row>
    <row r="100" spans="1:19" x14ac:dyDescent="0.2">
      <c r="A100" s="11" t="s">
        <v>19</v>
      </c>
      <c r="B100" s="33" t="s">
        <v>88</v>
      </c>
      <c r="C100" s="12">
        <v>42536</v>
      </c>
      <c r="D100" s="13">
        <v>0.9</v>
      </c>
      <c r="E100" s="14" t="s">
        <v>89</v>
      </c>
      <c r="F100" s="15">
        <v>6.6666666666666693E-2</v>
      </c>
      <c r="G100" s="27">
        <f t="shared" si="1"/>
        <v>167</v>
      </c>
      <c r="H100" s="17">
        <v>68.773566666666696</v>
      </c>
      <c r="I100" s="17">
        <v>58.7396666666667</v>
      </c>
      <c r="J100" s="30" t="s">
        <v>90</v>
      </c>
      <c r="K100" s="19" t="s">
        <v>91</v>
      </c>
      <c r="L100" s="19" t="s">
        <v>39</v>
      </c>
      <c r="M100" s="11"/>
      <c r="N100" s="31">
        <v>0.80166666666666941</v>
      </c>
      <c r="O100" s="28" t="s">
        <v>112</v>
      </c>
      <c r="P100" s="28"/>
      <c r="Q100" s="37" t="s">
        <v>113</v>
      </c>
      <c r="R100" s="28"/>
    </row>
    <row r="101" spans="1:19" x14ac:dyDescent="0.2">
      <c r="A101" s="11" t="s">
        <v>19</v>
      </c>
      <c r="B101" s="33" t="s">
        <v>88</v>
      </c>
      <c r="C101" s="12">
        <v>42536</v>
      </c>
      <c r="D101" s="13">
        <v>0.9</v>
      </c>
      <c r="E101" s="14" t="s">
        <v>89</v>
      </c>
      <c r="F101" s="15">
        <v>6.6666666666666693E-2</v>
      </c>
      <c r="G101" s="27">
        <f t="shared" si="1"/>
        <v>167</v>
      </c>
      <c r="H101" s="17">
        <v>68.773566666666696</v>
      </c>
      <c r="I101" s="17">
        <v>58.7396666666667</v>
      </c>
      <c r="J101" s="30" t="s">
        <v>90</v>
      </c>
      <c r="K101" s="19" t="s">
        <v>91</v>
      </c>
      <c r="L101" s="19" t="s">
        <v>39</v>
      </c>
      <c r="M101" s="11"/>
      <c r="N101" s="22">
        <v>0.8473333333333315</v>
      </c>
      <c r="O101" s="28" t="s">
        <v>114</v>
      </c>
      <c r="P101" s="28"/>
      <c r="Q101" s="37" t="s">
        <v>115</v>
      </c>
      <c r="R101" s="28"/>
    </row>
    <row r="102" spans="1:19" x14ac:dyDescent="0.2">
      <c r="A102" s="11" t="s">
        <v>19</v>
      </c>
      <c r="B102" s="32" t="s">
        <v>116</v>
      </c>
      <c r="C102" s="12">
        <v>42537</v>
      </c>
      <c r="D102" s="13">
        <v>0.33402777777777781</v>
      </c>
      <c r="E102" s="14" t="s">
        <v>89</v>
      </c>
      <c r="F102" s="15">
        <v>0.50069444444444444</v>
      </c>
      <c r="G102" s="27">
        <f t="shared" si="1"/>
        <v>168</v>
      </c>
      <c r="H102" s="17">
        <v>68.794983333333334</v>
      </c>
      <c r="I102" s="17">
        <v>58.528433333333332</v>
      </c>
      <c r="J102" s="30" t="s">
        <v>117</v>
      </c>
      <c r="K102" s="19" t="s">
        <v>118</v>
      </c>
      <c r="L102" s="28" t="s">
        <v>24</v>
      </c>
      <c r="M102" s="20">
        <v>18</v>
      </c>
      <c r="N102" s="31">
        <v>0.84166666666666856</v>
      </c>
      <c r="O102" s="23">
        <v>153.15</v>
      </c>
      <c r="P102" s="29">
        <v>306.3</v>
      </c>
      <c r="Q102" s="23">
        <v>19.48</v>
      </c>
      <c r="R102" s="24">
        <v>38.96</v>
      </c>
    </row>
    <row r="103" spans="1:19" x14ac:dyDescent="0.2">
      <c r="A103" s="11" t="s">
        <v>19</v>
      </c>
      <c r="B103" s="32" t="s">
        <v>116</v>
      </c>
      <c r="C103" s="12">
        <v>42537</v>
      </c>
      <c r="D103" s="13">
        <v>0.33402777777777781</v>
      </c>
      <c r="E103" s="14" t="s">
        <v>89</v>
      </c>
      <c r="F103" s="15">
        <v>0.50069444444444444</v>
      </c>
      <c r="G103" s="27">
        <f t="shared" si="1"/>
        <v>168</v>
      </c>
      <c r="H103" s="17">
        <v>68.794983333333334</v>
      </c>
      <c r="I103" s="17">
        <v>58.528433333333332</v>
      </c>
      <c r="J103" s="30" t="s">
        <v>117</v>
      </c>
      <c r="K103" s="19" t="s">
        <v>118</v>
      </c>
      <c r="L103" s="28" t="s">
        <v>24</v>
      </c>
      <c r="M103" s="20">
        <v>16</v>
      </c>
      <c r="N103" s="31">
        <v>1.4576666666666682</v>
      </c>
      <c r="O103" s="23">
        <v>176.11</v>
      </c>
      <c r="P103" s="29">
        <v>440.27499999999998</v>
      </c>
      <c r="Q103" s="23">
        <v>25.32</v>
      </c>
      <c r="R103" s="24">
        <v>63.3</v>
      </c>
    </row>
    <row r="104" spans="1:19" x14ac:dyDescent="0.2">
      <c r="A104" s="11" t="s">
        <v>19</v>
      </c>
      <c r="B104" s="32" t="s">
        <v>116</v>
      </c>
      <c r="C104" s="12">
        <v>42537</v>
      </c>
      <c r="D104" s="13">
        <v>0.33402777777777798</v>
      </c>
      <c r="E104" s="14" t="s">
        <v>89</v>
      </c>
      <c r="F104" s="15">
        <v>0.500694444444444</v>
      </c>
      <c r="G104" s="27">
        <f t="shared" si="1"/>
        <v>168</v>
      </c>
      <c r="H104" s="17">
        <v>68.794983333333306</v>
      </c>
      <c r="I104" s="17">
        <v>58.528433333333297</v>
      </c>
      <c r="J104" s="30" t="s">
        <v>117</v>
      </c>
      <c r="K104" s="19" t="s">
        <v>118</v>
      </c>
      <c r="L104" s="28" t="s">
        <v>24</v>
      </c>
      <c r="M104" s="20" t="s">
        <v>45</v>
      </c>
      <c r="N104" s="31">
        <v>1.2203333333333291</v>
      </c>
      <c r="O104" s="23">
        <v>170.81</v>
      </c>
      <c r="P104" s="29">
        <v>461.64864864864865</v>
      </c>
      <c r="Q104" s="23">
        <v>24.54</v>
      </c>
      <c r="R104" s="24">
        <v>66.324324324324323</v>
      </c>
    </row>
    <row r="105" spans="1:19" x14ac:dyDescent="0.2">
      <c r="A105" s="11" t="s">
        <v>19</v>
      </c>
      <c r="B105" s="32" t="s">
        <v>116</v>
      </c>
      <c r="C105" s="12">
        <v>42537</v>
      </c>
      <c r="D105" s="13">
        <v>0.33402777777777798</v>
      </c>
      <c r="E105" s="14" t="s">
        <v>89</v>
      </c>
      <c r="F105" s="15">
        <v>0.500694444444444</v>
      </c>
      <c r="G105" s="27">
        <f t="shared" si="1"/>
        <v>168</v>
      </c>
      <c r="H105" s="17">
        <v>68.794983333333306</v>
      </c>
      <c r="I105" s="17">
        <v>58.528433333333297</v>
      </c>
      <c r="J105" s="30" t="s">
        <v>117</v>
      </c>
      <c r="K105" s="19" t="s">
        <v>118</v>
      </c>
      <c r="L105" s="28" t="s">
        <v>24</v>
      </c>
      <c r="M105" s="20">
        <v>12</v>
      </c>
      <c r="N105" s="31">
        <v>1.7120000000000033</v>
      </c>
      <c r="O105" s="23">
        <v>173.83</v>
      </c>
      <c r="P105" s="29">
        <v>434.57499999999999</v>
      </c>
      <c r="Q105" s="23">
        <v>26.49</v>
      </c>
      <c r="R105" s="24">
        <v>66.224999999999994</v>
      </c>
    </row>
    <row r="106" spans="1:19" x14ac:dyDescent="0.2">
      <c r="A106" s="11" t="s">
        <v>19</v>
      </c>
      <c r="B106" s="32" t="s">
        <v>116</v>
      </c>
      <c r="C106" s="12">
        <v>42537</v>
      </c>
      <c r="D106" s="13">
        <v>0.33402777777777798</v>
      </c>
      <c r="E106" s="14" t="s">
        <v>89</v>
      </c>
      <c r="F106" s="15">
        <v>0.500694444444444</v>
      </c>
      <c r="G106" s="27">
        <f t="shared" si="1"/>
        <v>168</v>
      </c>
      <c r="H106" s="17">
        <v>68.794983333333306</v>
      </c>
      <c r="I106" s="17">
        <v>58.528433333333297</v>
      </c>
      <c r="J106" s="30" t="s">
        <v>117</v>
      </c>
      <c r="K106" s="19" t="s">
        <v>118</v>
      </c>
      <c r="L106" s="28" t="s">
        <v>24</v>
      </c>
      <c r="M106" s="20">
        <v>9</v>
      </c>
      <c r="N106" s="31">
        <v>1.7766666666666637</v>
      </c>
      <c r="O106" s="23">
        <v>159.19</v>
      </c>
      <c r="P106" s="29">
        <v>178.86516853932585</v>
      </c>
      <c r="Q106" s="23">
        <v>22.98</v>
      </c>
      <c r="R106" s="24">
        <v>25.820224719101123</v>
      </c>
      <c r="S106" s="18" t="s">
        <v>63</v>
      </c>
    </row>
    <row r="107" spans="1:19" x14ac:dyDescent="0.2">
      <c r="A107" s="11" t="s">
        <v>19</v>
      </c>
      <c r="B107" s="32" t="s">
        <v>116</v>
      </c>
      <c r="C107" s="12">
        <v>42537</v>
      </c>
      <c r="D107" s="13">
        <v>0.33402777777777798</v>
      </c>
      <c r="E107" s="14" t="s">
        <v>89</v>
      </c>
      <c r="F107" s="15">
        <v>0.500694444444444</v>
      </c>
      <c r="G107" s="27">
        <f t="shared" si="1"/>
        <v>168</v>
      </c>
      <c r="H107" s="17">
        <v>68.794983333333306</v>
      </c>
      <c r="I107" s="17">
        <v>58.528433333333297</v>
      </c>
      <c r="J107" s="30" t="s">
        <v>117</v>
      </c>
      <c r="K107" s="19" t="s">
        <v>118</v>
      </c>
      <c r="L107" s="28" t="s">
        <v>24</v>
      </c>
      <c r="M107" s="20">
        <v>7</v>
      </c>
      <c r="N107" s="31">
        <v>1.2403333333333322</v>
      </c>
      <c r="O107" s="28" t="s">
        <v>119</v>
      </c>
      <c r="P107" s="29">
        <v>94.77</v>
      </c>
      <c r="Q107" s="37" t="s">
        <v>120</v>
      </c>
      <c r="R107" s="24">
        <v>11.49</v>
      </c>
      <c r="S107" s="18" t="s">
        <v>64</v>
      </c>
    </row>
    <row r="108" spans="1:19" x14ac:dyDescent="0.2">
      <c r="A108" s="11" t="s">
        <v>19</v>
      </c>
      <c r="B108" s="32" t="s">
        <v>116</v>
      </c>
      <c r="C108" s="12">
        <v>42537</v>
      </c>
      <c r="D108" s="13">
        <v>0.33402777777777798</v>
      </c>
      <c r="E108" s="14" t="s">
        <v>89</v>
      </c>
      <c r="F108" s="15">
        <v>0.500694444444444</v>
      </c>
      <c r="G108" s="27">
        <f t="shared" si="1"/>
        <v>168</v>
      </c>
      <c r="H108" s="17">
        <v>68.794983333333306</v>
      </c>
      <c r="I108" s="17">
        <v>58.528433333333297</v>
      </c>
      <c r="J108" s="30" t="s">
        <v>117</v>
      </c>
      <c r="K108" s="19" t="s">
        <v>118</v>
      </c>
      <c r="L108" s="28" t="s">
        <v>24</v>
      </c>
      <c r="M108" s="23">
        <v>5</v>
      </c>
      <c r="N108" s="31">
        <v>1.6969999999999956</v>
      </c>
      <c r="O108" s="28" t="s">
        <v>121</v>
      </c>
      <c r="P108" s="29">
        <v>102.42</v>
      </c>
      <c r="Q108" s="28" t="s">
        <v>122</v>
      </c>
      <c r="R108" s="24">
        <v>13.25</v>
      </c>
    </row>
    <row r="109" spans="1:19" x14ac:dyDescent="0.2">
      <c r="A109" s="11" t="s">
        <v>19</v>
      </c>
      <c r="B109" s="32" t="s">
        <v>116</v>
      </c>
      <c r="C109" s="12">
        <v>42537</v>
      </c>
      <c r="D109" s="13">
        <v>0.33402777777777798</v>
      </c>
      <c r="E109" s="14" t="s">
        <v>89</v>
      </c>
      <c r="F109" s="15">
        <v>0.500694444444444</v>
      </c>
      <c r="G109" s="27">
        <f t="shared" si="1"/>
        <v>168</v>
      </c>
      <c r="H109" s="17">
        <v>68.794983333333306</v>
      </c>
      <c r="I109" s="17">
        <v>58.528433333333297</v>
      </c>
      <c r="J109" s="30" t="s">
        <v>117</v>
      </c>
      <c r="K109" s="19" t="s">
        <v>118</v>
      </c>
      <c r="L109" s="28" t="s">
        <v>24</v>
      </c>
      <c r="M109" s="23">
        <v>3</v>
      </c>
      <c r="N109" s="31">
        <v>1.9810000000000016</v>
      </c>
      <c r="O109" s="28" t="s">
        <v>123</v>
      </c>
      <c r="P109" s="29">
        <v>109.87</v>
      </c>
      <c r="Q109" s="28" t="s">
        <v>124</v>
      </c>
      <c r="R109" s="24">
        <v>9.15</v>
      </c>
      <c r="S109" s="18" t="s">
        <v>63</v>
      </c>
    </row>
    <row r="110" spans="1:19" x14ac:dyDescent="0.2">
      <c r="A110" s="11" t="s">
        <v>19</v>
      </c>
      <c r="B110" s="32" t="s">
        <v>116</v>
      </c>
      <c r="C110" s="12">
        <v>42537</v>
      </c>
      <c r="D110" s="13">
        <v>0.33402777777777798</v>
      </c>
      <c r="E110" s="14" t="s">
        <v>89</v>
      </c>
      <c r="F110" s="15">
        <v>0.500694444444444</v>
      </c>
      <c r="G110" s="27">
        <f t="shared" si="1"/>
        <v>168</v>
      </c>
      <c r="H110" s="17">
        <v>68.794983333333306</v>
      </c>
      <c r="I110" s="17">
        <v>58.528433333333297</v>
      </c>
      <c r="J110" s="30" t="s">
        <v>117</v>
      </c>
      <c r="K110" s="19" t="s">
        <v>118</v>
      </c>
      <c r="L110" s="28" t="s">
        <v>24</v>
      </c>
      <c r="M110" s="23">
        <v>2</v>
      </c>
      <c r="N110" s="31">
        <v>2.0136666666666656</v>
      </c>
      <c r="O110" s="28" t="s">
        <v>125</v>
      </c>
      <c r="P110" s="29">
        <v>40.200519866320086</v>
      </c>
      <c r="Q110" s="28" t="s">
        <v>126</v>
      </c>
      <c r="R110" s="24">
        <v>6.0044559970293356</v>
      </c>
    </row>
    <row r="111" spans="1:19" x14ac:dyDescent="0.2">
      <c r="A111" s="11" t="s">
        <v>19</v>
      </c>
      <c r="B111" s="32" t="s">
        <v>116</v>
      </c>
      <c r="C111" s="12">
        <v>42537</v>
      </c>
      <c r="D111" s="13">
        <v>0.33402777777777798</v>
      </c>
      <c r="E111" s="14" t="s">
        <v>89</v>
      </c>
      <c r="F111" s="15">
        <v>0.500694444444444</v>
      </c>
      <c r="G111" s="27">
        <f t="shared" si="1"/>
        <v>168</v>
      </c>
      <c r="H111" s="17">
        <v>68.794983333333306</v>
      </c>
      <c r="I111" s="17">
        <v>58.528433333333297</v>
      </c>
      <c r="J111" s="30" t="s">
        <v>117</v>
      </c>
      <c r="K111" s="19" t="s">
        <v>118</v>
      </c>
      <c r="L111" s="28" t="s">
        <v>24</v>
      </c>
      <c r="M111" s="23">
        <v>1</v>
      </c>
      <c r="N111" s="31">
        <v>1.3563333333333389</v>
      </c>
      <c r="O111" s="28" t="s">
        <v>127</v>
      </c>
      <c r="P111" s="29">
        <v>44.807549962990379</v>
      </c>
      <c r="Q111" s="28" t="s">
        <v>128</v>
      </c>
      <c r="R111" s="24">
        <v>6.3434492968171723</v>
      </c>
    </row>
    <row r="112" spans="1:19" x14ac:dyDescent="0.2">
      <c r="A112" s="11" t="s">
        <v>19</v>
      </c>
      <c r="B112" s="32" t="s">
        <v>116</v>
      </c>
      <c r="C112" s="12">
        <v>42537</v>
      </c>
      <c r="D112" s="13">
        <v>0.33402777777777798</v>
      </c>
      <c r="E112" s="14" t="s">
        <v>89</v>
      </c>
      <c r="F112" s="15">
        <v>0.500694444444444</v>
      </c>
      <c r="G112" s="27">
        <f t="shared" si="1"/>
        <v>168</v>
      </c>
      <c r="H112" s="17">
        <v>68.794983333333306</v>
      </c>
      <c r="I112" s="17">
        <v>58.528433333333297</v>
      </c>
      <c r="J112" s="30" t="s">
        <v>117</v>
      </c>
      <c r="K112" s="19" t="s">
        <v>118</v>
      </c>
      <c r="L112" s="19" t="s">
        <v>39</v>
      </c>
      <c r="M112" s="23"/>
      <c r="N112" s="31">
        <v>0.7879999999999967</v>
      </c>
      <c r="O112" s="28" t="s">
        <v>129</v>
      </c>
      <c r="P112" s="28"/>
      <c r="Q112" s="28" t="s">
        <v>130</v>
      </c>
      <c r="R112" s="28"/>
    </row>
    <row r="113" spans="1:20" x14ac:dyDescent="0.2">
      <c r="A113" s="11" t="s">
        <v>19</v>
      </c>
      <c r="B113" s="32" t="s">
        <v>116</v>
      </c>
      <c r="C113" s="12">
        <v>42537</v>
      </c>
      <c r="D113" s="13">
        <v>0.33402777777777798</v>
      </c>
      <c r="E113" s="14" t="s">
        <v>89</v>
      </c>
      <c r="F113" s="15">
        <v>0.500694444444444</v>
      </c>
      <c r="G113" s="27">
        <f t="shared" si="1"/>
        <v>168</v>
      </c>
      <c r="H113" s="17">
        <v>68.794983333333306</v>
      </c>
      <c r="I113" s="17">
        <v>58.528433333333297</v>
      </c>
      <c r="J113" s="30" t="s">
        <v>117</v>
      </c>
      <c r="K113" s="19" t="s">
        <v>118</v>
      </c>
      <c r="L113" s="19" t="s">
        <v>39</v>
      </c>
      <c r="M113" s="11"/>
      <c r="N113" s="22">
        <v>0.85066666666667601</v>
      </c>
      <c r="O113" s="28" t="s">
        <v>131</v>
      </c>
      <c r="P113" s="28"/>
      <c r="Q113" s="28" t="s">
        <v>130</v>
      </c>
      <c r="R113" s="28"/>
      <c r="S113" s="38" t="s">
        <v>132</v>
      </c>
    </row>
    <row r="114" spans="1:20" x14ac:dyDescent="0.2">
      <c r="A114" s="11" t="s">
        <v>19</v>
      </c>
      <c r="B114" s="32" t="s">
        <v>133</v>
      </c>
      <c r="C114" s="12">
        <v>42537</v>
      </c>
      <c r="D114" s="13">
        <v>0.73263888888888884</v>
      </c>
      <c r="E114" s="14" t="s">
        <v>89</v>
      </c>
      <c r="F114" s="15">
        <v>0.89930555555555547</v>
      </c>
      <c r="G114" s="27">
        <f t="shared" si="1"/>
        <v>168</v>
      </c>
      <c r="H114" s="17">
        <v>68.850916666666663</v>
      </c>
      <c r="I114" s="17">
        <v>58.082666666666668</v>
      </c>
      <c r="J114" s="30" t="s">
        <v>134</v>
      </c>
      <c r="K114" s="19" t="s">
        <v>135</v>
      </c>
      <c r="L114" s="28" t="s">
        <v>24</v>
      </c>
      <c r="M114" s="23">
        <v>19</v>
      </c>
      <c r="N114" s="25">
        <v>2.5116666666666632</v>
      </c>
      <c r="O114" s="28" t="s">
        <v>136</v>
      </c>
      <c r="P114" s="29">
        <v>290.62385321100919</v>
      </c>
      <c r="Q114" s="28" t="s">
        <v>137</v>
      </c>
      <c r="R114" s="24">
        <v>35.376146788990823</v>
      </c>
      <c r="S114" s="18" t="s">
        <v>64</v>
      </c>
    </row>
    <row r="115" spans="1:20" x14ac:dyDescent="0.2">
      <c r="A115" s="11" t="s">
        <v>19</v>
      </c>
      <c r="B115" s="32" t="s">
        <v>133</v>
      </c>
      <c r="C115" s="12">
        <v>42537</v>
      </c>
      <c r="D115" s="13">
        <v>0.73263888888888884</v>
      </c>
      <c r="E115" s="14" t="s">
        <v>89</v>
      </c>
      <c r="F115" s="15">
        <v>0.89930555555555547</v>
      </c>
      <c r="G115" s="27">
        <f t="shared" si="1"/>
        <v>168</v>
      </c>
      <c r="H115" s="17">
        <v>68.850916666666663</v>
      </c>
      <c r="I115" s="17">
        <v>58.082666666666668</v>
      </c>
      <c r="J115" s="30" t="s">
        <v>134</v>
      </c>
      <c r="K115" s="19" t="s">
        <v>135</v>
      </c>
      <c r="L115" s="28" t="s">
        <v>24</v>
      </c>
      <c r="M115" s="23">
        <v>18</v>
      </c>
      <c r="N115" s="25">
        <v>1.9556666666666658</v>
      </c>
      <c r="O115" s="28" t="s">
        <v>138</v>
      </c>
      <c r="P115" s="29">
        <v>404.8235294117647</v>
      </c>
      <c r="Q115" s="28" t="s">
        <v>99</v>
      </c>
      <c r="R115" s="24">
        <v>34.369747899159663</v>
      </c>
    </row>
    <row r="116" spans="1:20" x14ac:dyDescent="0.2">
      <c r="A116" s="11" t="s">
        <v>19</v>
      </c>
      <c r="B116" s="32" t="s">
        <v>133</v>
      </c>
      <c r="C116" s="12">
        <v>42537</v>
      </c>
      <c r="D116" s="13">
        <v>0.73263888888888895</v>
      </c>
      <c r="E116" s="14" t="s">
        <v>89</v>
      </c>
      <c r="F116" s="15">
        <v>0.89930555555555503</v>
      </c>
      <c r="G116" s="27">
        <f t="shared" si="1"/>
        <v>168</v>
      </c>
      <c r="H116" s="17">
        <v>68.850916666666706</v>
      </c>
      <c r="I116" s="17">
        <v>58.082666666666697</v>
      </c>
      <c r="J116" s="30" t="s">
        <v>134</v>
      </c>
      <c r="K116" s="19" t="s">
        <v>135</v>
      </c>
      <c r="L116" s="28" t="s">
        <v>24</v>
      </c>
      <c r="M116" s="23">
        <v>17</v>
      </c>
      <c r="N116" s="25">
        <v>1.4156666666666737</v>
      </c>
      <c r="O116" s="28" t="s">
        <v>139</v>
      </c>
      <c r="P116" s="29">
        <v>264.52032520325201</v>
      </c>
      <c r="Q116" s="28" t="s">
        <v>140</v>
      </c>
      <c r="R116" s="24">
        <v>31.983739837398375</v>
      </c>
      <c r="S116" s="18" t="s">
        <v>64</v>
      </c>
    </row>
    <row r="117" spans="1:20" x14ac:dyDescent="0.2">
      <c r="A117" s="11" t="s">
        <v>19</v>
      </c>
      <c r="B117" s="32" t="s">
        <v>133</v>
      </c>
      <c r="C117" s="12">
        <v>42537</v>
      </c>
      <c r="D117" s="13">
        <v>0.73263888888888895</v>
      </c>
      <c r="E117" s="14" t="s">
        <v>89</v>
      </c>
      <c r="F117" s="15">
        <v>0.89930555555555503</v>
      </c>
      <c r="G117" s="27">
        <f t="shared" si="1"/>
        <v>168</v>
      </c>
      <c r="H117" s="17">
        <v>68.850916666666706</v>
      </c>
      <c r="I117" s="17">
        <v>58.082666666666697</v>
      </c>
      <c r="J117" s="30" t="s">
        <v>134</v>
      </c>
      <c r="K117" s="19" t="s">
        <v>135</v>
      </c>
      <c r="L117" s="28" t="s">
        <v>24</v>
      </c>
      <c r="M117" s="23">
        <v>16</v>
      </c>
      <c r="N117" s="25">
        <v>1.9726666666666688</v>
      </c>
      <c r="O117" s="28" t="s">
        <v>141</v>
      </c>
      <c r="P117" s="29">
        <v>255.84</v>
      </c>
      <c r="Q117" s="28" t="s">
        <v>142</v>
      </c>
      <c r="R117" s="24">
        <v>30.78</v>
      </c>
      <c r="S117" s="18" t="s">
        <v>143</v>
      </c>
    </row>
    <row r="118" spans="1:20" x14ac:dyDescent="0.2">
      <c r="A118" s="11" t="s">
        <v>19</v>
      </c>
      <c r="B118" s="32" t="s">
        <v>133</v>
      </c>
      <c r="C118" s="12">
        <v>42537</v>
      </c>
      <c r="D118" s="13">
        <v>0.73263888888888895</v>
      </c>
      <c r="E118" s="14" t="s">
        <v>89</v>
      </c>
      <c r="F118" s="15">
        <v>0.89930555555555503</v>
      </c>
      <c r="G118" s="27">
        <f t="shared" si="1"/>
        <v>168</v>
      </c>
      <c r="H118" s="17">
        <v>68.850916666666706</v>
      </c>
      <c r="I118" s="17">
        <v>58.082666666666697</v>
      </c>
      <c r="J118" s="30" t="s">
        <v>134</v>
      </c>
      <c r="K118" s="19" t="s">
        <v>135</v>
      </c>
      <c r="L118" s="28" t="s">
        <v>24</v>
      </c>
      <c r="M118" s="23">
        <v>15</v>
      </c>
      <c r="N118" s="25">
        <v>2.3329999999999984</v>
      </c>
      <c r="O118" s="28" t="s">
        <v>144</v>
      </c>
      <c r="P118" s="29">
        <v>245.78</v>
      </c>
      <c r="Q118" s="28" t="s">
        <v>145</v>
      </c>
      <c r="R118" s="24">
        <v>33.119999999999997</v>
      </c>
    </row>
    <row r="119" spans="1:20" x14ac:dyDescent="0.2">
      <c r="A119" s="11" t="s">
        <v>19</v>
      </c>
      <c r="B119" s="32" t="s">
        <v>133</v>
      </c>
      <c r="C119" s="12">
        <v>42537</v>
      </c>
      <c r="D119" s="13">
        <v>0.73263888888888895</v>
      </c>
      <c r="E119" s="14" t="s">
        <v>89</v>
      </c>
      <c r="F119" s="15">
        <v>0.89930555555555503</v>
      </c>
      <c r="G119" s="27">
        <f t="shared" si="1"/>
        <v>168</v>
      </c>
      <c r="H119" s="17">
        <v>68.850916666666706</v>
      </c>
      <c r="I119" s="17">
        <v>58.082666666666697</v>
      </c>
      <c r="J119" s="30" t="s">
        <v>134</v>
      </c>
      <c r="K119" s="19" t="s">
        <v>135</v>
      </c>
      <c r="L119" s="28" t="s">
        <v>24</v>
      </c>
      <c r="M119" s="23">
        <v>14</v>
      </c>
      <c r="N119" s="25">
        <v>2.180333333333337</v>
      </c>
      <c r="O119" s="23">
        <v>135.03</v>
      </c>
      <c r="P119" s="29">
        <v>415.47692307692307</v>
      </c>
      <c r="Q119" s="23">
        <v>19.48</v>
      </c>
      <c r="R119" s="24">
        <v>59.938461538461539</v>
      </c>
    </row>
    <row r="120" spans="1:20" x14ac:dyDescent="0.2">
      <c r="A120" s="11" t="s">
        <v>19</v>
      </c>
      <c r="B120" s="32" t="s">
        <v>133</v>
      </c>
      <c r="C120" s="12">
        <v>42537</v>
      </c>
      <c r="D120" s="13">
        <v>0.73263888888888895</v>
      </c>
      <c r="E120" s="14" t="s">
        <v>89</v>
      </c>
      <c r="F120" s="15">
        <v>0.89930555555555503</v>
      </c>
      <c r="G120" s="27">
        <f t="shared" si="1"/>
        <v>168</v>
      </c>
      <c r="H120" s="17">
        <v>68.850916666666706</v>
      </c>
      <c r="I120" s="17">
        <v>58.082666666666697</v>
      </c>
      <c r="J120" s="30" t="s">
        <v>134</v>
      </c>
      <c r="K120" s="19" t="s">
        <v>135</v>
      </c>
      <c r="L120" s="28" t="s">
        <v>24</v>
      </c>
      <c r="M120" s="23">
        <v>13</v>
      </c>
      <c r="N120" s="25">
        <v>1.9239999999999995</v>
      </c>
      <c r="O120" s="23">
        <v>134.83000000000001</v>
      </c>
      <c r="P120" s="29">
        <v>134.83000000000001</v>
      </c>
      <c r="Q120" s="23">
        <v>17.34</v>
      </c>
      <c r="R120" s="24">
        <v>17.34</v>
      </c>
      <c r="S120" s="18" t="s">
        <v>63</v>
      </c>
    </row>
    <row r="121" spans="1:20" x14ac:dyDescent="0.2">
      <c r="A121" s="11" t="s">
        <v>19</v>
      </c>
      <c r="B121" s="32" t="s">
        <v>133</v>
      </c>
      <c r="C121" s="12">
        <v>42537</v>
      </c>
      <c r="D121" s="13">
        <v>0.73263888888888895</v>
      </c>
      <c r="E121" s="14" t="s">
        <v>89</v>
      </c>
      <c r="F121" s="15">
        <v>0.89930555555555503</v>
      </c>
      <c r="G121" s="27">
        <f t="shared" si="1"/>
        <v>168</v>
      </c>
      <c r="H121" s="17">
        <v>68.850916666666706</v>
      </c>
      <c r="I121" s="17">
        <v>58.082666666666697</v>
      </c>
      <c r="J121" s="30" t="s">
        <v>134</v>
      </c>
      <c r="K121" s="19" t="s">
        <v>135</v>
      </c>
      <c r="L121" s="28" t="s">
        <v>24</v>
      </c>
      <c r="M121" s="23">
        <v>12</v>
      </c>
      <c r="N121" s="25">
        <v>2.5010000000000048</v>
      </c>
      <c r="O121" s="23">
        <v>84.3</v>
      </c>
      <c r="P121" s="29">
        <v>84.3</v>
      </c>
      <c r="Q121" s="23">
        <v>10.71</v>
      </c>
      <c r="R121" s="24">
        <v>10.71</v>
      </c>
      <c r="S121" s="18" t="s">
        <v>63</v>
      </c>
    </row>
    <row r="122" spans="1:20" x14ac:dyDescent="0.2">
      <c r="A122" s="11" t="s">
        <v>19</v>
      </c>
      <c r="B122" s="32" t="s">
        <v>133</v>
      </c>
      <c r="C122" s="12">
        <v>42537</v>
      </c>
      <c r="D122" s="13">
        <v>0.73263888888888895</v>
      </c>
      <c r="E122" s="14" t="s">
        <v>89</v>
      </c>
      <c r="F122" s="15">
        <v>0.89930555555555503</v>
      </c>
      <c r="G122" s="27">
        <f t="shared" si="1"/>
        <v>168</v>
      </c>
      <c r="H122" s="17">
        <v>68.850916666666706</v>
      </c>
      <c r="I122" s="17">
        <v>58.082666666666697</v>
      </c>
      <c r="J122" s="30" t="s">
        <v>134</v>
      </c>
      <c r="K122" s="28" t="s">
        <v>135</v>
      </c>
      <c r="L122" s="28" t="s">
        <v>24</v>
      </c>
      <c r="M122" s="23">
        <v>11</v>
      </c>
      <c r="N122" s="25">
        <v>2.4926666666666648</v>
      </c>
      <c r="O122" s="23">
        <v>132.47999999999999</v>
      </c>
      <c r="P122" s="29">
        <v>71.882799782962564</v>
      </c>
      <c r="Q122" s="23">
        <v>19.09</v>
      </c>
      <c r="R122" s="24">
        <v>10.358111774281063</v>
      </c>
      <c r="S122" s="18" t="s">
        <v>63</v>
      </c>
    </row>
    <row r="123" spans="1:20" x14ac:dyDescent="0.2">
      <c r="A123" s="11" t="s">
        <v>19</v>
      </c>
      <c r="B123" s="32" t="s">
        <v>133</v>
      </c>
      <c r="C123" s="12">
        <v>42537</v>
      </c>
      <c r="D123" s="13">
        <v>0.73263888888888895</v>
      </c>
      <c r="E123" s="14" t="s">
        <v>89</v>
      </c>
      <c r="F123" s="15">
        <v>0.89930555555555503</v>
      </c>
      <c r="G123" s="27">
        <f t="shared" si="1"/>
        <v>168</v>
      </c>
      <c r="H123" s="17">
        <v>68.850916666666706</v>
      </c>
      <c r="I123" s="17">
        <v>58.082666666666697</v>
      </c>
      <c r="J123" s="30" t="s">
        <v>134</v>
      </c>
      <c r="K123" s="28" t="s">
        <v>135</v>
      </c>
      <c r="L123" s="28" t="s">
        <v>24</v>
      </c>
      <c r="M123" s="11">
        <v>9</v>
      </c>
      <c r="N123" s="11">
        <v>1.5649999999999977</v>
      </c>
      <c r="O123" s="23">
        <v>118.59</v>
      </c>
      <c r="P123" s="29">
        <v>43.889711324944486</v>
      </c>
      <c r="Q123" s="23">
        <v>15.78</v>
      </c>
      <c r="R123" s="24">
        <v>5.840118430792006</v>
      </c>
      <c r="S123" s="18" t="s">
        <v>77</v>
      </c>
      <c r="T123" s="18" t="s">
        <v>146</v>
      </c>
    </row>
    <row r="124" spans="1:20" x14ac:dyDescent="0.2">
      <c r="A124" s="11" t="s">
        <v>19</v>
      </c>
      <c r="B124" s="32" t="s">
        <v>147</v>
      </c>
      <c r="C124" s="12">
        <v>42538</v>
      </c>
      <c r="D124" s="13">
        <v>0.5229166666666667</v>
      </c>
      <c r="E124" s="14" t="s">
        <v>148</v>
      </c>
      <c r="F124" s="15">
        <v>0.68958333333333333</v>
      </c>
      <c r="G124" s="27">
        <f t="shared" si="1"/>
        <v>169</v>
      </c>
      <c r="H124" s="17">
        <v>68.998999999999995</v>
      </c>
      <c r="I124" s="17">
        <v>56.788633333333337</v>
      </c>
      <c r="J124" s="30" t="s">
        <v>149</v>
      </c>
      <c r="K124" s="28" t="s">
        <v>150</v>
      </c>
      <c r="L124" s="28" t="s">
        <v>24</v>
      </c>
      <c r="M124" s="23">
        <v>19</v>
      </c>
      <c r="N124" s="31">
        <v>1.8796666666666653</v>
      </c>
      <c r="O124" s="23">
        <v>189.54</v>
      </c>
      <c r="P124" s="29">
        <v>189.54</v>
      </c>
      <c r="Q124" s="23">
        <v>20.88</v>
      </c>
      <c r="R124" s="24">
        <v>20.88</v>
      </c>
      <c r="T124" s="18" t="s">
        <v>146</v>
      </c>
    </row>
    <row r="125" spans="1:20" x14ac:dyDescent="0.2">
      <c r="A125" s="11" t="s">
        <v>19</v>
      </c>
      <c r="B125" s="32" t="s">
        <v>147</v>
      </c>
      <c r="C125" s="12">
        <v>42538</v>
      </c>
      <c r="D125" s="13">
        <v>0.5229166666666667</v>
      </c>
      <c r="E125" s="14" t="s">
        <v>148</v>
      </c>
      <c r="F125" s="15">
        <v>0.68958333333333333</v>
      </c>
      <c r="G125" s="27">
        <f t="shared" si="1"/>
        <v>169</v>
      </c>
      <c r="H125" s="17">
        <v>68.998999999999995</v>
      </c>
      <c r="I125" s="17">
        <v>56.788633333333337</v>
      </c>
      <c r="J125" s="30" t="s">
        <v>149</v>
      </c>
      <c r="K125" s="28" t="s">
        <v>150</v>
      </c>
      <c r="L125" s="28" t="s">
        <v>24</v>
      </c>
      <c r="M125" s="11">
        <v>17</v>
      </c>
      <c r="N125" s="25">
        <v>2.8569999999999922</v>
      </c>
      <c r="O125" s="23">
        <v>219.97</v>
      </c>
      <c r="P125" s="29">
        <v>219.97</v>
      </c>
      <c r="Q125" s="23">
        <v>28.21</v>
      </c>
      <c r="R125" s="24">
        <v>28.21</v>
      </c>
      <c r="T125" s="18" t="s">
        <v>146</v>
      </c>
    </row>
    <row r="126" spans="1:20" x14ac:dyDescent="0.2">
      <c r="A126" s="11" t="s">
        <v>19</v>
      </c>
      <c r="B126" s="32" t="s">
        <v>147</v>
      </c>
      <c r="C126" s="12">
        <v>42538</v>
      </c>
      <c r="D126" s="13">
        <v>0.52291666666666703</v>
      </c>
      <c r="E126" s="14" t="s">
        <v>148</v>
      </c>
      <c r="F126" s="15">
        <v>0.68958333333333299</v>
      </c>
      <c r="G126" s="27">
        <f t="shared" si="1"/>
        <v>169</v>
      </c>
      <c r="H126" s="17">
        <v>68.998999999999995</v>
      </c>
      <c r="I126" s="17">
        <v>56.788633333333301</v>
      </c>
      <c r="J126" s="30" t="s">
        <v>149</v>
      </c>
      <c r="K126" s="28" t="s">
        <v>150</v>
      </c>
      <c r="L126" s="28" t="s">
        <v>24</v>
      </c>
      <c r="M126" s="11">
        <v>15</v>
      </c>
      <c r="N126" s="25">
        <v>1.5423333333333318</v>
      </c>
      <c r="O126" s="23">
        <v>187.4</v>
      </c>
      <c r="P126" s="29">
        <v>187.4</v>
      </c>
      <c r="Q126" s="23">
        <v>22.76</v>
      </c>
      <c r="R126" s="24">
        <v>22.76</v>
      </c>
      <c r="S126" s="18" t="s">
        <v>63</v>
      </c>
      <c r="T126" s="18" t="s">
        <v>146</v>
      </c>
    </row>
    <row r="127" spans="1:20" x14ac:dyDescent="0.2">
      <c r="A127" s="11" t="s">
        <v>19</v>
      </c>
      <c r="B127" s="32" t="s">
        <v>147</v>
      </c>
      <c r="C127" s="12">
        <v>42538</v>
      </c>
      <c r="D127" s="13">
        <v>0.52291666666666703</v>
      </c>
      <c r="E127" s="14" t="s">
        <v>148</v>
      </c>
      <c r="F127" s="15">
        <v>0.68958333333333299</v>
      </c>
      <c r="G127" s="27">
        <f t="shared" si="1"/>
        <v>169</v>
      </c>
      <c r="H127" s="17">
        <v>68.998999999999995</v>
      </c>
      <c r="I127" s="17">
        <v>56.788633333333301</v>
      </c>
      <c r="J127" s="30" t="s">
        <v>149</v>
      </c>
      <c r="K127" s="28" t="s">
        <v>150</v>
      </c>
      <c r="L127" s="28" t="s">
        <v>24</v>
      </c>
      <c r="M127" s="11">
        <v>13</v>
      </c>
      <c r="N127" s="31">
        <v>1.7383333333333297</v>
      </c>
      <c r="O127" s="23">
        <v>187.18</v>
      </c>
      <c r="P127" s="29">
        <v>273.25547445255472</v>
      </c>
      <c r="Q127" s="23">
        <v>28.24</v>
      </c>
      <c r="R127" s="24">
        <v>41.226277372262771</v>
      </c>
    </row>
    <row r="128" spans="1:20" x14ac:dyDescent="0.2">
      <c r="A128" s="11" t="s">
        <v>19</v>
      </c>
      <c r="B128" s="32" t="s">
        <v>147</v>
      </c>
      <c r="C128" s="12">
        <v>42538</v>
      </c>
      <c r="D128" s="13">
        <v>0.52291666666666703</v>
      </c>
      <c r="E128" s="14" t="s">
        <v>148</v>
      </c>
      <c r="F128" s="15">
        <v>0.68958333333333299</v>
      </c>
      <c r="G128" s="27">
        <f t="shared" si="1"/>
        <v>169</v>
      </c>
      <c r="H128" s="17">
        <v>68.998999999999995</v>
      </c>
      <c r="I128" s="17">
        <v>56.788633333333301</v>
      </c>
      <c r="J128" s="30" t="s">
        <v>149</v>
      </c>
      <c r="K128" s="28" t="s">
        <v>150</v>
      </c>
      <c r="L128" s="28" t="s">
        <v>24</v>
      </c>
      <c r="M128" s="11">
        <v>10</v>
      </c>
      <c r="N128" s="31">
        <v>1.8990000000000009</v>
      </c>
      <c r="O128" s="23">
        <v>168.7</v>
      </c>
      <c r="P128" s="29">
        <v>229.52380952380952</v>
      </c>
      <c r="Q128" s="23">
        <v>20.69</v>
      </c>
      <c r="R128" s="24">
        <v>28.14965986394558</v>
      </c>
      <c r="T128" s="18" t="s">
        <v>146</v>
      </c>
    </row>
    <row r="129" spans="1:20" x14ac:dyDescent="0.2">
      <c r="A129" s="11" t="s">
        <v>19</v>
      </c>
      <c r="B129" s="32" t="s">
        <v>147</v>
      </c>
      <c r="C129" s="12">
        <v>42538</v>
      </c>
      <c r="D129" s="13">
        <v>0.52291666666666703</v>
      </c>
      <c r="E129" s="14" t="s">
        <v>148</v>
      </c>
      <c r="F129" s="15">
        <v>0.68958333333333299</v>
      </c>
      <c r="G129" s="27">
        <f t="shared" si="1"/>
        <v>169</v>
      </c>
      <c r="H129" s="17">
        <v>68.998999999999995</v>
      </c>
      <c r="I129" s="17">
        <v>56.788633333333301</v>
      </c>
      <c r="J129" s="30" t="s">
        <v>149</v>
      </c>
      <c r="K129" s="28" t="s">
        <v>150</v>
      </c>
      <c r="L129" s="28" t="s">
        <v>24</v>
      </c>
      <c r="M129" s="11">
        <v>8</v>
      </c>
      <c r="N129" s="31">
        <v>1.3759999999999906</v>
      </c>
      <c r="O129" s="23">
        <v>181.34</v>
      </c>
      <c r="P129" s="29">
        <v>251.86111111111111</v>
      </c>
      <c r="Q129" s="23">
        <v>25.13</v>
      </c>
      <c r="R129" s="24">
        <v>34.902777777777779</v>
      </c>
    </row>
    <row r="130" spans="1:20" x14ac:dyDescent="0.2">
      <c r="A130" s="11" t="s">
        <v>19</v>
      </c>
      <c r="B130" s="32" t="s">
        <v>147</v>
      </c>
      <c r="C130" s="12">
        <v>42538</v>
      </c>
      <c r="D130" s="13">
        <v>0.52291666666666703</v>
      </c>
      <c r="E130" s="14" t="s">
        <v>148</v>
      </c>
      <c r="F130" s="15">
        <v>0.68958333333333299</v>
      </c>
      <c r="G130" s="27">
        <f t="shared" si="1"/>
        <v>169</v>
      </c>
      <c r="H130" s="17">
        <v>68.998999999999995</v>
      </c>
      <c r="I130" s="17">
        <v>56.788633333333301</v>
      </c>
      <c r="J130" s="30" t="s">
        <v>149</v>
      </c>
      <c r="K130" s="28" t="s">
        <v>150</v>
      </c>
      <c r="L130" s="28" t="s">
        <v>24</v>
      </c>
      <c r="M130" s="11">
        <v>6</v>
      </c>
      <c r="N130" s="31">
        <v>1.3349999999999937</v>
      </c>
      <c r="O130" s="23">
        <v>178.12</v>
      </c>
      <c r="P130" s="29">
        <v>226.90445859872611</v>
      </c>
      <c r="Q130" s="23">
        <v>24.93</v>
      </c>
      <c r="R130" s="24">
        <v>31.757961783439491</v>
      </c>
    </row>
    <row r="131" spans="1:20" x14ac:dyDescent="0.2">
      <c r="A131" s="11" t="s">
        <v>19</v>
      </c>
      <c r="B131" s="32" t="s">
        <v>147</v>
      </c>
      <c r="C131" s="12">
        <v>42538</v>
      </c>
      <c r="D131" s="13">
        <v>0.52291666666666703</v>
      </c>
      <c r="E131" s="14" t="s">
        <v>148</v>
      </c>
      <c r="F131" s="15">
        <v>0.68958333333333299</v>
      </c>
      <c r="G131" s="27">
        <f t="shared" si="1"/>
        <v>169</v>
      </c>
      <c r="H131" s="17">
        <v>68.998999999999995</v>
      </c>
      <c r="I131" s="17">
        <v>56.788633333333301</v>
      </c>
      <c r="J131" s="30" t="s">
        <v>149</v>
      </c>
      <c r="K131" s="28" t="s">
        <v>150</v>
      </c>
      <c r="L131" s="28" t="s">
        <v>24</v>
      </c>
      <c r="M131" s="11">
        <v>4</v>
      </c>
      <c r="N131" s="31">
        <v>1.7203333333333362</v>
      </c>
      <c r="O131" s="23">
        <v>236.24</v>
      </c>
      <c r="P131" s="29">
        <v>282.92215568862275</v>
      </c>
      <c r="Q131" s="23">
        <v>41.68</v>
      </c>
      <c r="R131" s="24">
        <v>49.91616766467066</v>
      </c>
      <c r="S131" s="18" t="s">
        <v>151</v>
      </c>
    </row>
    <row r="132" spans="1:20" x14ac:dyDescent="0.2">
      <c r="A132" s="11" t="s">
        <v>19</v>
      </c>
      <c r="B132" s="32" t="s">
        <v>147</v>
      </c>
      <c r="C132" s="12">
        <v>42538</v>
      </c>
      <c r="D132" s="13">
        <v>0.52291666666666703</v>
      </c>
      <c r="E132" s="14" t="s">
        <v>148</v>
      </c>
      <c r="F132" s="15">
        <v>0.68958333333333299</v>
      </c>
      <c r="G132" s="27">
        <f t="shared" si="1"/>
        <v>169</v>
      </c>
      <c r="H132" s="17">
        <v>68.998999999999995</v>
      </c>
      <c r="I132" s="17">
        <v>56.788633333333301</v>
      </c>
      <c r="J132" s="30" t="s">
        <v>149</v>
      </c>
      <c r="K132" s="28" t="s">
        <v>150</v>
      </c>
      <c r="L132" s="28" t="s">
        <v>24</v>
      </c>
      <c r="M132" s="11">
        <v>2</v>
      </c>
      <c r="N132" s="31">
        <v>0.1769999999999996</v>
      </c>
      <c r="O132" s="23">
        <v>153.75</v>
      </c>
      <c r="P132" s="29">
        <v>153.75</v>
      </c>
      <c r="Q132" s="23">
        <v>16.36</v>
      </c>
      <c r="R132" s="24">
        <v>16.36</v>
      </c>
      <c r="S132" s="18" t="s">
        <v>152</v>
      </c>
      <c r="T132" s="18" t="s">
        <v>146</v>
      </c>
    </row>
    <row r="133" spans="1:20" x14ac:dyDescent="0.2">
      <c r="A133" s="11" t="s">
        <v>19</v>
      </c>
      <c r="B133" s="32" t="s">
        <v>147</v>
      </c>
      <c r="C133" s="12">
        <v>42538</v>
      </c>
      <c r="D133" s="13">
        <v>0.52291666666666703</v>
      </c>
      <c r="E133" s="14" t="s">
        <v>148</v>
      </c>
      <c r="F133" s="15">
        <v>0.68958333333333299</v>
      </c>
      <c r="G133" s="27">
        <f t="shared" si="1"/>
        <v>169</v>
      </c>
      <c r="H133" s="17">
        <v>68.998999999999995</v>
      </c>
      <c r="I133" s="17">
        <v>56.788633333333301</v>
      </c>
      <c r="J133" s="30" t="s">
        <v>149</v>
      </c>
      <c r="K133" s="28" t="s">
        <v>150</v>
      </c>
      <c r="L133" s="28" t="s">
        <v>24</v>
      </c>
      <c r="M133" s="11">
        <v>1</v>
      </c>
      <c r="N133" s="31">
        <v>1.9036666666666662</v>
      </c>
      <c r="O133" s="23">
        <v>140.08000000000001</v>
      </c>
      <c r="P133" s="29">
        <v>140.08000000000001</v>
      </c>
      <c r="Q133" s="23">
        <v>15.61</v>
      </c>
      <c r="R133" s="24">
        <v>15.61</v>
      </c>
      <c r="T133" s="18" t="s">
        <v>146</v>
      </c>
    </row>
    <row r="134" spans="1:20" x14ac:dyDescent="0.2">
      <c r="A134" s="11" t="s">
        <v>19</v>
      </c>
      <c r="B134" s="32" t="s">
        <v>147</v>
      </c>
      <c r="C134" s="12">
        <v>42538</v>
      </c>
      <c r="D134" s="13">
        <v>0.52291666666666703</v>
      </c>
      <c r="E134" s="14" t="s">
        <v>148</v>
      </c>
      <c r="F134" s="15">
        <v>0.68958333333333299</v>
      </c>
      <c r="G134" s="27">
        <f t="shared" si="1"/>
        <v>169</v>
      </c>
      <c r="H134" s="17">
        <v>68.998999999999995</v>
      </c>
      <c r="I134" s="17">
        <v>56.788633333333301</v>
      </c>
      <c r="J134" s="30" t="s">
        <v>149</v>
      </c>
      <c r="K134" s="28" t="s">
        <v>150</v>
      </c>
      <c r="L134" s="19" t="s">
        <v>39</v>
      </c>
      <c r="M134" s="11"/>
      <c r="N134" s="31">
        <v>0.21833333333333371</v>
      </c>
      <c r="O134" s="23">
        <v>39.06</v>
      </c>
      <c r="P134" s="23"/>
      <c r="Q134" s="23">
        <v>2.14</v>
      </c>
      <c r="R134" s="23"/>
    </row>
    <row r="135" spans="1:20" x14ac:dyDescent="0.2">
      <c r="A135" s="11" t="s">
        <v>19</v>
      </c>
      <c r="B135" s="32" t="s">
        <v>147</v>
      </c>
      <c r="C135" s="12">
        <v>42538</v>
      </c>
      <c r="D135" s="13">
        <v>0.52291666666666703</v>
      </c>
      <c r="E135" s="14" t="s">
        <v>148</v>
      </c>
      <c r="F135" s="15">
        <v>0.68958333333333299</v>
      </c>
      <c r="G135" s="27">
        <f t="shared" si="1"/>
        <v>169</v>
      </c>
      <c r="H135" s="17">
        <v>68.998999999999995</v>
      </c>
      <c r="I135" s="17">
        <v>56.788633333333301</v>
      </c>
      <c r="J135" s="30" t="s">
        <v>149</v>
      </c>
      <c r="K135" s="28" t="s">
        <v>150</v>
      </c>
      <c r="L135" s="19" t="s">
        <v>39</v>
      </c>
      <c r="M135" s="11"/>
      <c r="N135" s="11">
        <v>0.25600000000000023</v>
      </c>
      <c r="O135" s="23">
        <v>42.35</v>
      </c>
      <c r="P135" s="23"/>
      <c r="Q135" s="23">
        <v>2.34</v>
      </c>
      <c r="R135" s="23"/>
    </row>
    <row r="136" spans="1:20" x14ac:dyDescent="0.2">
      <c r="A136" s="11" t="s">
        <v>19</v>
      </c>
      <c r="B136" s="32" t="s">
        <v>153</v>
      </c>
      <c r="C136" s="12">
        <v>42539</v>
      </c>
      <c r="D136" s="13">
        <v>0.36319444444444443</v>
      </c>
      <c r="E136" s="14" t="s">
        <v>154</v>
      </c>
      <c r="F136" s="15">
        <v>0.52986111111111112</v>
      </c>
      <c r="G136" s="27">
        <f t="shared" si="1"/>
        <v>170</v>
      </c>
      <c r="H136" s="17">
        <v>69.000033333333334</v>
      </c>
      <c r="I136" s="17">
        <v>58.736866666666664</v>
      </c>
      <c r="J136" s="30" t="s">
        <v>155</v>
      </c>
      <c r="K136" s="28" t="s">
        <v>156</v>
      </c>
      <c r="L136" s="28" t="s">
        <v>24</v>
      </c>
      <c r="M136" s="11">
        <v>18</v>
      </c>
      <c r="N136" s="25">
        <v>2.0983333333333363</v>
      </c>
      <c r="O136" s="23">
        <v>201.07</v>
      </c>
      <c r="P136" s="29">
        <v>225.16237402015676</v>
      </c>
      <c r="Q136" s="23">
        <v>28.63</v>
      </c>
      <c r="R136" s="24">
        <v>32.060470324748039</v>
      </c>
    </row>
    <row r="137" spans="1:20" x14ac:dyDescent="0.2">
      <c r="A137" s="11" t="s">
        <v>19</v>
      </c>
      <c r="B137" s="32" t="s">
        <v>153</v>
      </c>
      <c r="C137" s="12">
        <v>42539</v>
      </c>
      <c r="D137" s="13">
        <v>0.36319444444444443</v>
      </c>
      <c r="E137" s="14" t="s">
        <v>154</v>
      </c>
      <c r="F137" s="15">
        <v>0.52986111111111112</v>
      </c>
      <c r="G137" s="27">
        <f t="shared" si="1"/>
        <v>170</v>
      </c>
      <c r="H137" s="17">
        <v>69.000033333333334</v>
      </c>
      <c r="I137" s="17">
        <v>58.736866666666664</v>
      </c>
      <c r="J137" s="30" t="s">
        <v>155</v>
      </c>
      <c r="K137" s="28" t="s">
        <v>156</v>
      </c>
      <c r="L137" s="28" t="s">
        <v>24</v>
      </c>
      <c r="M137" s="11">
        <v>16</v>
      </c>
      <c r="N137" s="25">
        <v>2.0769999999999982</v>
      </c>
      <c r="O137" s="23">
        <v>202.21</v>
      </c>
      <c r="P137" s="29">
        <v>237.3356807511737</v>
      </c>
      <c r="Q137" s="23">
        <v>29.02</v>
      </c>
      <c r="R137" s="24">
        <v>34.061032863849768</v>
      </c>
    </row>
    <row r="138" spans="1:20" x14ac:dyDescent="0.2">
      <c r="A138" s="11" t="s">
        <v>19</v>
      </c>
      <c r="B138" s="32" t="s">
        <v>153</v>
      </c>
      <c r="C138" s="12">
        <v>42539</v>
      </c>
      <c r="D138" s="13">
        <v>0.36319444444444399</v>
      </c>
      <c r="E138" s="14" t="s">
        <v>154</v>
      </c>
      <c r="F138" s="15">
        <v>0.52986111111111101</v>
      </c>
      <c r="G138" s="27">
        <f t="shared" si="1"/>
        <v>170</v>
      </c>
      <c r="H138" s="17">
        <v>69.000033333333306</v>
      </c>
      <c r="I138" s="17">
        <v>58.7368666666667</v>
      </c>
      <c r="J138" s="30" t="s">
        <v>155</v>
      </c>
      <c r="K138" s="28" t="s">
        <v>156</v>
      </c>
      <c r="L138" s="28" t="s">
        <v>24</v>
      </c>
      <c r="M138" s="11">
        <v>14</v>
      </c>
      <c r="N138" s="25">
        <v>1.8599999999999923</v>
      </c>
      <c r="O138" s="23">
        <v>219.87</v>
      </c>
      <c r="P138" s="29">
        <v>279.02284263959393</v>
      </c>
      <c r="Q138" s="23">
        <v>31.75</v>
      </c>
      <c r="R138" s="24">
        <v>40.291878172588831</v>
      </c>
    </row>
    <row r="139" spans="1:20" x14ac:dyDescent="0.2">
      <c r="A139" s="11" t="s">
        <v>19</v>
      </c>
      <c r="B139" s="32" t="s">
        <v>153</v>
      </c>
      <c r="C139" s="12">
        <v>42539</v>
      </c>
      <c r="D139" s="13">
        <v>0.36319444444444399</v>
      </c>
      <c r="E139" s="14" t="s">
        <v>154</v>
      </c>
      <c r="F139" s="15">
        <v>0.52986111111111101</v>
      </c>
      <c r="G139" s="27">
        <f t="shared" si="1"/>
        <v>170</v>
      </c>
      <c r="H139" s="17">
        <v>69.000033333333306</v>
      </c>
      <c r="I139" s="17">
        <v>58.7368666666667</v>
      </c>
      <c r="J139" s="30" t="s">
        <v>155</v>
      </c>
      <c r="K139" s="28" t="s">
        <v>156</v>
      </c>
      <c r="L139" s="28" t="s">
        <v>24</v>
      </c>
      <c r="M139" s="23" t="s">
        <v>45</v>
      </c>
      <c r="N139" s="25">
        <v>1.9979999999999976</v>
      </c>
      <c r="O139" s="23">
        <v>222.62</v>
      </c>
      <c r="P139" s="29">
        <v>318.02857142857141</v>
      </c>
      <c r="Q139" s="23">
        <v>30.78</v>
      </c>
      <c r="R139" s="24">
        <v>43.971428571428568</v>
      </c>
      <c r="S139" s="18" t="s">
        <v>78</v>
      </c>
    </row>
    <row r="140" spans="1:20" x14ac:dyDescent="0.2">
      <c r="A140" s="11" t="s">
        <v>19</v>
      </c>
      <c r="B140" s="32" t="s">
        <v>153</v>
      </c>
      <c r="C140" s="12">
        <v>42539</v>
      </c>
      <c r="D140" s="13">
        <v>0.36319444444444399</v>
      </c>
      <c r="E140" s="14" t="s">
        <v>154</v>
      </c>
      <c r="F140" s="15">
        <v>0.52986111111111101</v>
      </c>
      <c r="G140" s="27">
        <f t="shared" si="1"/>
        <v>170</v>
      </c>
      <c r="H140" s="17">
        <v>69.000033333333306</v>
      </c>
      <c r="I140" s="17">
        <v>58.7368666666667</v>
      </c>
      <c r="J140" s="30" t="s">
        <v>155</v>
      </c>
      <c r="K140" s="28" t="s">
        <v>156</v>
      </c>
      <c r="L140" s="28" t="s">
        <v>24</v>
      </c>
      <c r="M140" s="11">
        <v>9</v>
      </c>
      <c r="N140" s="25">
        <v>2.082333333333338</v>
      </c>
      <c r="O140" s="23">
        <v>258.79000000000002</v>
      </c>
      <c r="P140" s="29">
        <v>333.9225806451613</v>
      </c>
      <c r="Q140" s="23">
        <v>38.18</v>
      </c>
      <c r="R140" s="24">
        <v>49.264516129032259</v>
      </c>
      <c r="T140" s="18" t="s">
        <v>146</v>
      </c>
    </row>
    <row r="141" spans="1:20" x14ac:dyDescent="0.2">
      <c r="A141" s="11" t="s">
        <v>19</v>
      </c>
      <c r="B141" s="32" t="s">
        <v>153</v>
      </c>
      <c r="C141" s="12">
        <v>42539</v>
      </c>
      <c r="D141" s="13">
        <v>0.36319444444444399</v>
      </c>
      <c r="E141" s="14" t="s">
        <v>154</v>
      </c>
      <c r="F141" s="15">
        <v>0.52986111111111101</v>
      </c>
      <c r="G141" s="27">
        <f t="shared" si="1"/>
        <v>170</v>
      </c>
      <c r="H141" s="17">
        <v>69.000033333333306</v>
      </c>
      <c r="I141" s="17">
        <v>58.7368666666667</v>
      </c>
      <c r="J141" s="30" t="s">
        <v>155</v>
      </c>
      <c r="K141" s="28" t="s">
        <v>156</v>
      </c>
      <c r="L141" s="28" t="s">
        <v>24</v>
      </c>
      <c r="M141" s="11">
        <v>7</v>
      </c>
      <c r="N141" s="25">
        <v>2.4203333333333319</v>
      </c>
      <c r="O141" s="23">
        <v>237.25</v>
      </c>
      <c r="P141" s="29">
        <v>289.32926829268291</v>
      </c>
      <c r="Q141" s="23">
        <v>38.369999999999997</v>
      </c>
      <c r="R141" s="24">
        <v>46.792682926829265</v>
      </c>
      <c r="S141" s="18" t="s">
        <v>63</v>
      </c>
    </row>
    <row r="142" spans="1:20" x14ac:dyDescent="0.2">
      <c r="A142" s="11" t="s">
        <v>19</v>
      </c>
      <c r="B142" s="32" t="s">
        <v>153</v>
      </c>
      <c r="C142" s="12">
        <v>42539</v>
      </c>
      <c r="D142" s="13">
        <v>0.36319444444444399</v>
      </c>
      <c r="E142" s="14" t="s">
        <v>154</v>
      </c>
      <c r="F142" s="15">
        <v>0.52986111111111101</v>
      </c>
      <c r="G142" s="27">
        <f t="shared" si="1"/>
        <v>170</v>
      </c>
      <c r="H142" s="17">
        <v>69.000033333333306</v>
      </c>
      <c r="I142" s="17">
        <v>58.7368666666667</v>
      </c>
      <c r="J142" s="30" t="s">
        <v>155</v>
      </c>
      <c r="K142" s="28" t="s">
        <v>156</v>
      </c>
      <c r="L142" s="28" t="s">
        <v>24</v>
      </c>
      <c r="M142" s="11">
        <v>5</v>
      </c>
      <c r="N142" s="25">
        <v>1.7913333333333341</v>
      </c>
      <c r="O142" s="23">
        <v>136.58000000000001</v>
      </c>
      <c r="P142" s="29">
        <v>136.58000000000001</v>
      </c>
      <c r="Q142" s="23">
        <v>19.670000000000002</v>
      </c>
      <c r="R142" s="24">
        <v>19.670000000000002</v>
      </c>
    </row>
    <row r="143" spans="1:20" x14ac:dyDescent="0.2">
      <c r="A143" s="11" t="s">
        <v>19</v>
      </c>
      <c r="B143" s="32" t="s">
        <v>153</v>
      </c>
      <c r="C143" s="12">
        <v>42539</v>
      </c>
      <c r="D143" s="13">
        <v>0.36319444444444399</v>
      </c>
      <c r="E143" s="14" t="s">
        <v>154</v>
      </c>
      <c r="F143" s="15">
        <v>0.52986111111111101</v>
      </c>
      <c r="G143" s="27">
        <f t="shared" si="1"/>
        <v>170</v>
      </c>
      <c r="H143" s="17">
        <v>69.000033333333306</v>
      </c>
      <c r="I143" s="17">
        <v>58.7368666666667</v>
      </c>
      <c r="J143" s="30" t="s">
        <v>155</v>
      </c>
      <c r="K143" s="28" t="s">
        <v>156</v>
      </c>
      <c r="L143" s="28" t="s">
        <v>24</v>
      </c>
      <c r="M143" s="11">
        <v>3</v>
      </c>
      <c r="N143" s="25">
        <v>2.2666666666666657</v>
      </c>
      <c r="O143" s="23">
        <v>194.36</v>
      </c>
      <c r="P143" s="29">
        <v>108.82418812989921</v>
      </c>
      <c r="Q143" s="23">
        <v>31.75</v>
      </c>
      <c r="R143" s="24">
        <v>17.777155655095186</v>
      </c>
      <c r="S143" s="18" t="s">
        <v>64</v>
      </c>
    </row>
    <row r="144" spans="1:20" x14ac:dyDescent="0.2">
      <c r="A144" s="11" t="s">
        <v>19</v>
      </c>
      <c r="B144" s="32" t="s">
        <v>153</v>
      </c>
      <c r="C144" s="12">
        <v>42539</v>
      </c>
      <c r="D144" s="13">
        <v>0.36319444444444399</v>
      </c>
      <c r="E144" s="14" t="s">
        <v>154</v>
      </c>
      <c r="F144" s="15">
        <v>0.52986111111111101</v>
      </c>
      <c r="G144" s="27">
        <f t="shared" ref="G144:G182" si="2">C144-42369</f>
        <v>170</v>
      </c>
      <c r="H144" s="17">
        <v>69.000033333333306</v>
      </c>
      <c r="I144" s="17">
        <v>58.7368666666667</v>
      </c>
      <c r="J144" s="30" t="s">
        <v>155</v>
      </c>
      <c r="K144" s="28" t="s">
        <v>156</v>
      </c>
      <c r="L144" s="28" t="s">
        <v>24</v>
      </c>
      <c r="M144" s="11">
        <v>2</v>
      </c>
      <c r="N144" s="25">
        <v>2.0883333333333383</v>
      </c>
      <c r="O144" s="23">
        <v>146.58000000000001</v>
      </c>
      <c r="P144" s="29">
        <v>65.937921727395405</v>
      </c>
      <c r="Q144" s="23">
        <v>22.4</v>
      </c>
      <c r="R144" s="24">
        <v>10.07647323436797</v>
      </c>
    </row>
    <row r="145" spans="1:19" x14ac:dyDescent="0.2">
      <c r="A145" s="11" t="s">
        <v>19</v>
      </c>
      <c r="B145" s="32" t="s">
        <v>153</v>
      </c>
      <c r="C145" s="12">
        <v>42539</v>
      </c>
      <c r="D145" s="13">
        <v>0.36319444444444399</v>
      </c>
      <c r="E145" s="14" t="s">
        <v>154</v>
      </c>
      <c r="F145" s="15">
        <v>0.52986111111111101</v>
      </c>
      <c r="G145" s="27">
        <f t="shared" si="2"/>
        <v>170</v>
      </c>
      <c r="H145" s="17">
        <v>69.000033333333306</v>
      </c>
      <c r="I145" s="17">
        <v>58.7368666666667</v>
      </c>
      <c r="J145" s="30" t="s">
        <v>155</v>
      </c>
      <c r="K145" s="28" t="s">
        <v>156</v>
      </c>
      <c r="L145" s="28" t="s">
        <v>24</v>
      </c>
      <c r="M145" s="11">
        <v>1</v>
      </c>
      <c r="N145" s="25">
        <v>2.1830000000000069</v>
      </c>
      <c r="O145" s="23">
        <v>126.04</v>
      </c>
      <c r="P145" s="29">
        <v>46.646928201332344</v>
      </c>
      <c r="Q145" s="23">
        <v>16.559999999999999</v>
      </c>
      <c r="R145" s="24">
        <v>6.1287934863064395</v>
      </c>
      <c r="S145" s="18" t="s">
        <v>78</v>
      </c>
    </row>
    <row r="146" spans="1:19" x14ac:dyDescent="0.2">
      <c r="A146" s="11" t="s">
        <v>19</v>
      </c>
      <c r="B146" s="32" t="s">
        <v>153</v>
      </c>
      <c r="C146" s="12">
        <v>42539</v>
      </c>
      <c r="D146" s="13">
        <v>0.36319444444444399</v>
      </c>
      <c r="E146" s="14" t="s">
        <v>154</v>
      </c>
      <c r="F146" s="15">
        <v>0.52986111111111101</v>
      </c>
      <c r="G146" s="27">
        <f t="shared" si="2"/>
        <v>170</v>
      </c>
      <c r="H146" s="17">
        <v>69.000033333333306</v>
      </c>
      <c r="I146" s="17">
        <v>58.7368666666667</v>
      </c>
      <c r="J146" s="30" t="s">
        <v>155</v>
      </c>
      <c r="K146" s="19" t="s">
        <v>156</v>
      </c>
      <c r="L146" s="19" t="s">
        <v>39</v>
      </c>
      <c r="M146" s="11"/>
      <c r="N146" s="25">
        <v>2.1936666666666724</v>
      </c>
      <c r="O146" s="23">
        <v>29.26</v>
      </c>
      <c r="P146" s="23"/>
      <c r="Q146" s="23">
        <v>3.51</v>
      </c>
      <c r="R146" s="23"/>
    </row>
    <row r="147" spans="1:19" x14ac:dyDescent="0.2">
      <c r="A147" s="11" t="s">
        <v>19</v>
      </c>
      <c r="B147" s="32" t="s">
        <v>153</v>
      </c>
      <c r="C147" s="12">
        <v>42539</v>
      </c>
      <c r="D147" s="13">
        <v>0.36319444444444399</v>
      </c>
      <c r="E147" s="14" t="s">
        <v>154</v>
      </c>
      <c r="F147" s="15">
        <v>0.52986111111111101</v>
      </c>
      <c r="G147" s="27">
        <f t="shared" si="2"/>
        <v>170</v>
      </c>
      <c r="H147" s="17">
        <v>69.000033333333306</v>
      </c>
      <c r="I147" s="17">
        <v>58.7368666666667</v>
      </c>
      <c r="J147" s="30" t="s">
        <v>155</v>
      </c>
      <c r="K147" s="28" t="s">
        <v>156</v>
      </c>
      <c r="L147" s="19" t="s">
        <v>39</v>
      </c>
      <c r="M147" s="11"/>
      <c r="N147" s="25">
        <v>1.4629999999999939</v>
      </c>
      <c r="O147" s="23">
        <v>27.25</v>
      </c>
      <c r="P147" s="23"/>
      <c r="Q147" s="23">
        <v>1.95</v>
      </c>
      <c r="R147" s="23"/>
    </row>
    <row r="148" spans="1:19" x14ac:dyDescent="0.2">
      <c r="A148" s="11" t="s">
        <v>19</v>
      </c>
      <c r="B148" s="32" t="s">
        <v>157</v>
      </c>
      <c r="C148" s="12">
        <v>42540</v>
      </c>
      <c r="D148" s="13">
        <v>0.38541666666666669</v>
      </c>
      <c r="E148" s="14" t="s">
        <v>158</v>
      </c>
      <c r="F148" s="15">
        <v>0.55208333333333337</v>
      </c>
      <c r="G148" s="27">
        <f t="shared" si="2"/>
        <v>171</v>
      </c>
      <c r="H148" s="17">
        <v>69.012150000000005</v>
      </c>
      <c r="I148" s="17">
        <v>59.561900000000001</v>
      </c>
      <c r="J148" s="30" t="s">
        <v>159</v>
      </c>
      <c r="K148" s="19" t="s">
        <v>160</v>
      </c>
      <c r="L148" s="28" t="s">
        <v>24</v>
      </c>
      <c r="M148" s="11">
        <v>18</v>
      </c>
      <c r="N148" s="25">
        <v>2.6636666666666642</v>
      </c>
      <c r="O148" s="23">
        <v>158.99</v>
      </c>
      <c r="P148" s="29">
        <v>158.99</v>
      </c>
      <c r="Q148" s="23">
        <v>29.02</v>
      </c>
      <c r="R148" s="24">
        <v>29.02</v>
      </c>
      <c r="S148" s="18" t="s">
        <v>63</v>
      </c>
    </row>
    <row r="149" spans="1:19" x14ac:dyDescent="0.2">
      <c r="A149" s="11" t="s">
        <v>19</v>
      </c>
      <c r="B149" s="32" t="s">
        <v>157</v>
      </c>
      <c r="C149" s="12">
        <v>42540</v>
      </c>
      <c r="D149" s="13">
        <v>0.38541666666666669</v>
      </c>
      <c r="E149" s="14" t="s">
        <v>158</v>
      </c>
      <c r="F149" s="15">
        <v>0.55208333333333337</v>
      </c>
      <c r="G149" s="27">
        <f t="shared" si="2"/>
        <v>171</v>
      </c>
      <c r="H149" s="17">
        <v>69.012150000000005</v>
      </c>
      <c r="I149" s="17">
        <v>59.561900000000001</v>
      </c>
      <c r="J149" s="30" t="s">
        <v>159</v>
      </c>
      <c r="K149" s="19" t="s">
        <v>160</v>
      </c>
      <c r="L149" s="28" t="s">
        <v>24</v>
      </c>
      <c r="M149" s="11">
        <v>16</v>
      </c>
      <c r="N149" s="25">
        <v>1.9680000000000035</v>
      </c>
      <c r="O149" s="23">
        <v>201.28</v>
      </c>
      <c r="P149" s="29">
        <v>201.28</v>
      </c>
      <c r="Q149" s="23">
        <v>28.05</v>
      </c>
      <c r="R149" s="24">
        <v>28.05</v>
      </c>
      <c r="S149" s="18" t="s">
        <v>63</v>
      </c>
    </row>
    <row r="150" spans="1:19" x14ac:dyDescent="0.2">
      <c r="A150" s="11" t="s">
        <v>19</v>
      </c>
      <c r="B150" s="32" t="s">
        <v>157</v>
      </c>
      <c r="C150" s="12">
        <v>42540</v>
      </c>
      <c r="D150" s="13">
        <v>0.38541666666666702</v>
      </c>
      <c r="E150" s="14" t="s">
        <v>158</v>
      </c>
      <c r="F150" s="15">
        <v>0.55208333333333304</v>
      </c>
      <c r="G150" s="27">
        <f t="shared" si="2"/>
        <v>171</v>
      </c>
      <c r="H150" s="17">
        <v>69.012150000000005</v>
      </c>
      <c r="I150" s="17">
        <v>59.561900000000001</v>
      </c>
      <c r="J150" s="30" t="s">
        <v>159</v>
      </c>
      <c r="K150" s="19" t="s">
        <v>160</v>
      </c>
      <c r="L150" s="28" t="s">
        <v>24</v>
      </c>
      <c r="M150" s="20" t="s">
        <v>45</v>
      </c>
      <c r="N150" s="25">
        <v>2.4740000000000038</v>
      </c>
      <c r="O150" s="23">
        <v>182.35</v>
      </c>
      <c r="P150" s="29">
        <v>182.35</v>
      </c>
      <c r="Q150" s="23">
        <v>31.55</v>
      </c>
      <c r="R150" s="24">
        <v>31.55</v>
      </c>
      <c r="S150" s="18" t="s">
        <v>63</v>
      </c>
    </row>
    <row r="151" spans="1:19" x14ac:dyDescent="0.2">
      <c r="A151" s="11" t="s">
        <v>19</v>
      </c>
      <c r="B151" s="32" t="s">
        <v>157</v>
      </c>
      <c r="C151" s="12">
        <v>42540</v>
      </c>
      <c r="D151" s="13">
        <v>0.38541666666666702</v>
      </c>
      <c r="E151" s="14" t="s">
        <v>158</v>
      </c>
      <c r="F151" s="15">
        <v>0.55208333333333304</v>
      </c>
      <c r="G151" s="27">
        <f t="shared" si="2"/>
        <v>171</v>
      </c>
      <c r="H151" s="17">
        <v>69.012150000000005</v>
      </c>
      <c r="I151" s="17">
        <v>59.561900000000001</v>
      </c>
      <c r="J151" s="30" t="s">
        <v>159</v>
      </c>
      <c r="K151" s="19" t="s">
        <v>160</v>
      </c>
      <c r="L151" s="28" t="s">
        <v>24</v>
      </c>
      <c r="M151" s="18">
        <v>11</v>
      </c>
      <c r="N151" s="25">
        <v>1.9406666666666652</v>
      </c>
      <c r="O151" s="23">
        <v>171.01</v>
      </c>
      <c r="P151" s="29">
        <v>171.01</v>
      </c>
      <c r="Q151" s="23">
        <v>24.35</v>
      </c>
      <c r="R151" s="24">
        <v>24.35</v>
      </c>
      <c r="S151" s="18" t="s">
        <v>63</v>
      </c>
    </row>
    <row r="152" spans="1:19" x14ac:dyDescent="0.2">
      <c r="A152" s="11" t="s">
        <v>19</v>
      </c>
      <c r="B152" s="32" t="s">
        <v>157</v>
      </c>
      <c r="C152" s="12">
        <v>42540</v>
      </c>
      <c r="D152" s="13">
        <v>0.38541666666666702</v>
      </c>
      <c r="E152" s="14" t="s">
        <v>158</v>
      </c>
      <c r="F152" s="15">
        <v>0.55208333333333304</v>
      </c>
      <c r="G152" s="27">
        <f t="shared" si="2"/>
        <v>171</v>
      </c>
      <c r="H152" s="17">
        <v>69.012150000000005</v>
      </c>
      <c r="I152" s="17">
        <v>59.561900000000001</v>
      </c>
      <c r="J152" s="30" t="s">
        <v>159</v>
      </c>
      <c r="K152" s="19" t="s">
        <v>160</v>
      </c>
      <c r="L152" s="28" t="s">
        <v>24</v>
      </c>
      <c r="M152" s="18">
        <v>9</v>
      </c>
      <c r="N152" s="25">
        <v>2.4703333333333362</v>
      </c>
      <c r="O152" s="23">
        <v>185.17</v>
      </c>
      <c r="P152" s="29">
        <v>185.17</v>
      </c>
      <c r="Q152" s="23">
        <v>21.43</v>
      </c>
      <c r="R152" s="24">
        <v>21.43</v>
      </c>
      <c r="S152" s="18" t="s">
        <v>63</v>
      </c>
    </row>
    <row r="153" spans="1:19" x14ac:dyDescent="0.2">
      <c r="A153" s="11" t="s">
        <v>19</v>
      </c>
      <c r="B153" s="32" t="s">
        <v>157</v>
      </c>
      <c r="C153" s="12">
        <v>42540</v>
      </c>
      <c r="D153" s="13">
        <v>0.38541666666666702</v>
      </c>
      <c r="E153" s="14" t="s">
        <v>158</v>
      </c>
      <c r="F153" s="15">
        <v>0.55208333333333304</v>
      </c>
      <c r="G153" s="27">
        <f t="shared" si="2"/>
        <v>171</v>
      </c>
      <c r="H153" s="17">
        <v>69.012150000000005</v>
      </c>
      <c r="I153" s="17">
        <v>59.561900000000001</v>
      </c>
      <c r="J153" s="30" t="s">
        <v>159</v>
      </c>
      <c r="K153" s="19" t="s">
        <v>160</v>
      </c>
      <c r="L153" s="28" t="s">
        <v>24</v>
      </c>
      <c r="M153" s="18">
        <v>7</v>
      </c>
      <c r="N153" s="25">
        <v>2.3146666666666675</v>
      </c>
      <c r="O153" s="23">
        <v>125.17</v>
      </c>
      <c r="P153" s="29">
        <v>125.17</v>
      </c>
      <c r="Q153" s="23">
        <v>20.45</v>
      </c>
      <c r="R153" s="24">
        <v>20.45</v>
      </c>
    </row>
    <row r="154" spans="1:19" x14ac:dyDescent="0.2">
      <c r="A154" s="11" t="s">
        <v>19</v>
      </c>
      <c r="B154" s="32" t="s">
        <v>157</v>
      </c>
      <c r="C154" s="12">
        <v>42540</v>
      </c>
      <c r="D154" s="13">
        <v>0.38541666666666702</v>
      </c>
      <c r="E154" s="14" t="s">
        <v>158</v>
      </c>
      <c r="F154" s="15">
        <v>0.55208333333333304</v>
      </c>
      <c r="G154" s="27">
        <f t="shared" si="2"/>
        <v>171</v>
      </c>
      <c r="H154" s="17">
        <v>69.012150000000005</v>
      </c>
      <c r="I154" s="17">
        <v>59.561900000000001</v>
      </c>
      <c r="J154" s="30" t="s">
        <v>159</v>
      </c>
      <c r="K154" s="19" t="s">
        <v>160</v>
      </c>
      <c r="L154" s="28" t="s">
        <v>24</v>
      </c>
      <c r="M154" s="11">
        <v>5</v>
      </c>
      <c r="N154" s="25">
        <v>2.3716666666666626</v>
      </c>
      <c r="O154" s="23">
        <v>85.37</v>
      </c>
      <c r="P154" s="29">
        <v>85.37</v>
      </c>
      <c r="Q154" s="23">
        <v>11.1</v>
      </c>
      <c r="R154" s="24">
        <v>11.1</v>
      </c>
    </row>
    <row r="155" spans="1:19" x14ac:dyDescent="0.2">
      <c r="A155" s="11" t="s">
        <v>19</v>
      </c>
      <c r="B155" s="32" t="s">
        <v>157</v>
      </c>
      <c r="C155" s="12">
        <v>42540</v>
      </c>
      <c r="D155" s="13">
        <v>0.38541666666666702</v>
      </c>
      <c r="E155" s="14" t="s">
        <v>158</v>
      </c>
      <c r="F155" s="15">
        <v>0.55208333333333304</v>
      </c>
      <c r="G155" s="27">
        <f t="shared" si="2"/>
        <v>171</v>
      </c>
      <c r="H155" s="17">
        <v>69.012150000000005</v>
      </c>
      <c r="I155" s="17">
        <v>59.561900000000001</v>
      </c>
      <c r="J155" s="30" t="s">
        <v>159</v>
      </c>
      <c r="K155" s="19" t="s">
        <v>160</v>
      </c>
      <c r="L155" s="28" t="s">
        <v>24</v>
      </c>
      <c r="M155" s="11">
        <v>3</v>
      </c>
      <c r="N155" s="25">
        <v>2.3926666666666634</v>
      </c>
      <c r="O155" s="23">
        <v>97.18</v>
      </c>
      <c r="P155" s="29">
        <v>97.18</v>
      </c>
      <c r="Q155" s="23">
        <v>10.52</v>
      </c>
      <c r="R155" s="24">
        <v>10.52</v>
      </c>
    </row>
    <row r="156" spans="1:19" x14ac:dyDescent="0.2">
      <c r="A156" s="11" t="s">
        <v>19</v>
      </c>
      <c r="B156" s="32" t="s">
        <v>157</v>
      </c>
      <c r="C156" s="12">
        <v>42540</v>
      </c>
      <c r="D156" s="13">
        <v>0.38541666666666702</v>
      </c>
      <c r="E156" s="14" t="s">
        <v>158</v>
      </c>
      <c r="F156" s="15">
        <v>0.55208333333333304</v>
      </c>
      <c r="G156" s="27">
        <f t="shared" si="2"/>
        <v>171</v>
      </c>
      <c r="H156" s="17">
        <v>69.012150000000005</v>
      </c>
      <c r="I156" s="17">
        <v>59.561900000000001</v>
      </c>
      <c r="J156" s="30" t="s">
        <v>159</v>
      </c>
      <c r="K156" s="19" t="s">
        <v>160</v>
      </c>
      <c r="L156" s="28" t="s">
        <v>24</v>
      </c>
      <c r="M156" s="11">
        <v>2</v>
      </c>
      <c r="N156" s="25">
        <v>2.1283333333333445</v>
      </c>
      <c r="O156" s="23">
        <v>116.51</v>
      </c>
      <c r="P156" s="29">
        <v>43.264017823988119</v>
      </c>
      <c r="Q156" s="23">
        <v>17.920000000000002</v>
      </c>
      <c r="R156" s="24">
        <v>6.6542888971407352</v>
      </c>
    </row>
    <row r="157" spans="1:19" x14ac:dyDescent="0.2">
      <c r="A157" s="11" t="s">
        <v>19</v>
      </c>
      <c r="B157" s="32" t="s">
        <v>157</v>
      </c>
      <c r="C157" s="12">
        <v>42540</v>
      </c>
      <c r="D157" s="13">
        <v>0.38541666666666702</v>
      </c>
      <c r="E157" s="14" t="s">
        <v>158</v>
      </c>
      <c r="F157" s="15">
        <v>0.55208333333333304</v>
      </c>
      <c r="G157" s="27">
        <f t="shared" si="2"/>
        <v>171</v>
      </c>
      <c r="H157" s="17">
        <v>69.012150000000005</v>
      </c>
      <c r="I157" s="17">
        <v>59.561900000000001</v>
      </c>
      <c r="J157" s="30" t="s">
        <v>159</v>
      </c>
      <c r="K157" s="19" t="s">
        <v>160</v>
      </c>
      <c r="L157" s="28" t="s">
        <v>24</v>
      </c>
      <c r="M157" s="11">
        <v>1</v>
      </c>
      <c r="N157" s="25">
        <v>2.1686666666666667</v>
      </c>
      <c r="O157" s="23">
        <v>93.89</v>
      </c>
      <c r="P157" s="29">
        <v>34.748334566987417</v>
      </c>
      <c r="Q157" s="23">
        <v>12.08</v>
      </c>
      <c r="R157" s="24">
        <v>4.4707623982235383</v>
      </c>
      <c r="S157" s="18" t="s">
        <v>63</v>
      </c>
    </row>
    <row r="158" spans="1:19" x14ac:dyDescent="0.2">
      <c r="A158" s="11" t="s">
        <v>19</v>
      </c>
      <c r="B158" s="32" t="s">
        <v>157</v>
      </c>
      <c r="C158" s="12">
        <v>42540</v>
      </c>
      <c r="D158" s="13">
        <v>0.38541666666666702</v>
      </c>
      <c r="E158" s="14" t="s">
        <v>158</v>
      </c>
      <c r="F158" s="15">
        <v>0.55208333333333304</v>
      </c>
      <c r="G158" s="27">
        <f t="shared" si="2"/>
        <v>171</v>
      </c>
      <c r="H158" s="17">
        <v>69.012150000000005</v>
      </c>
      <c r="I158" s="17">
        <v>59.561900000000001</v>
      </c>
      <c r="J158" s="30" t="s">
        <v>159</v>
      </c>
      <c r="K158" s="19" t="s">
        <v>160</v>
      </c>
      <c r="L158" s="19" t="s">
        <v>39</v>
      </c>
      <c r="M158" s="11"/>
      <c r="N158" s="25">
        <v>1.8036666666666648</v>
      </c>
      <c r="O158" s="23">
        <v>37.049999999999997</v>
      </c>
      <c r="P158" s="23"/>
      <c r="Q158" s="23">
        <v>3.51</v>
      </c>
      <c r="R158" s="23"/>
    </row>
    <row r="159" spans="1:19" x14ac:dyDescent="0.2">
      <c r="A159" s="11" t="s">
        <v>19</v>
      </c>
      <c r="B159" s="32" t="s">
        <v>157</v>
      </c>
      <c r="C159" s="12">
        <v>42540</v>
      </c>
      <c r="D159" s="13">
        <v>0.38541666666666702</v>
      </c>
      <c r="E159" s="14" t="s">
        <v>158</v>
      </c>
      <c r="F159" s="15">
        <v>0.55208333333333304</v>
      </c>
      <c r="G159" s="27">
        <f t="shared" si="2"/>
        <v>171</v>
      </c>
      <c r="H159" s="17">
        <v>69.012150000000005</v>
      </c>
      <c r="I159" s="17">
        <v>59.561900000000001</v>
      </c>
      <c r="J159" s="30" t="s">
        <v>159</v>
      </c>
      <c r="K159" s="19" t="s">
        <v>160</v>
      </c>
      <c r="L159" s="19" t="s">
        <v>39</v>
      </c>
      <c r="M159" s="11"/>
      <c r="N159" s="25">
        <v>1.2436666666666696</v>
      </c>
      <c r="O159" s="23">
        <v>34.56</v>
      </c>
      <c r="P159" s="23"/>
      <c r="Q159" s="23">
        <v>2.14</v>
      </c>
      <c r="R159" s="23"/>
    </row>
    <row r="160" spans="1:19" x14ac:dyDescent="0.2">
      <c r="A160" s="11" t="s">
        <v>19</v>
      </c>
      <c r="B160" s="32" t="s">
        <v>161</v>
      </c>
      <c r="C160" s="12">
        <v>42541</v>
      </c>
      <c r="D160" s="13">
        <v>0.38125000000000003</v>
      </c>
      <c r="E160" s="14" t="s">
        <v>162</v>
      </c>
      <c r="F160" s="15">
        <v>0.54791666666666672</v>
      </c>
      <c r="G160" s="27">
        <f t="shared" si="2"/>
        <v>172</v>
      </c>
      <c r="H160" s="17">
        <v>69.007266666666666</v>
      </c>
      <c r="I160" s="17">
        <v>60.952199999999998</v>
      </c>
      <c r="J160" s="30" t="s">
        <v>163</v>
      </c>
      <c r="K160" s="19" t="s">
        <v>164</v>
      </c>
      <c r="L160" s="28" t="s">
        <v>24</v>
      </c>
      <c r="M160" s="11">
        <v>18</v>
      </c>
      <c r="N160" s="25">
        <v>1.9426666666666748</v>
      </c>
      <c r="O160" s="23">
        <v>209.33</v>
      </c>
      <c r="P160" s="29">
        <v>139.73965287049398</v>
      </c>
      <c r="Q160" s="23">
        <v>35.450000000000003</v>
      </c>
      <c r="R160" s="24">
        <v>23.664886515353807</v>
      </c>
    </row>
    <row r="161" spans="1:19" x14ac:dyDescent="0.2">
      <c r="A161" s="11" t="s">
        <v>19</v>
      </c>
      <c r="B161" s="32" t="s">
        <v>161</v>
      </c>
      <c r="C161" s="12">
        <v>42541</v>
      </c>
      <c r="D161" s="13">
        <v>0.38125000000000003</v>
      </c>
      <c r="E161" s="14" t="s">
        <v>162</v>
      </c>
      <c r="F161" s="15">
        <v>0.54791666666666672</v>
      </c>
      <c r="G161" s="27">
        <f t="shared" si="2"/>
        <v>172</v>
      </c>
      <c r="H161" s="17">
        <v>69.007266666666666</v>
      </c>
      <c r="I161" s="17">
        <v>60.952199999999998</v>
      </c>
      <c r="J161" s="30" t="s">
        <v>163</v>
      </c>
      <c r="K161" s="19" t="s">
        <v>164</v>
      </c>
      <c r="L161" s="28" t="s">
        <v>24</v>
      </c>
      <c r="M161" s="11">
        <v>16</v>
      </c>
      <c r="N161" s="25">
        <v>1.8336666666666659</v>
      </c>
      <c r="O161" s="23">
        <v>238.19</v>
      </c>
      <c r="P161" s="29">
        <v>125.23133543638275</v>
      </c>
      <c r="Q161" s="23">
        <v>39.93</v>
      </c>
      <c r="R161" s="24">
        <v>20.993690851735014</v>
      </c>
      <c r="S161" s="18" t="s">
        <v>78</v>
      </c>
    </row>
    <row r="162" spans="1:19" x14ac:dyDescent="0.2">
      <c r="A162" s="11" t="s">
        <v>19</v>
      </c>
      <c r="B162" s="32" t="s">
        <v>161</v>
      </c>
      <c r="C162" s="12">
        <v>42541</v>
      </c>
      <c r="D162" s="13">
        <v>0.38124999999999998</v>
      </c>
      <c r="E162" s="14" t="s">
        <v>162</v>
      </c>
      <c r="F162" s="15">
        <v>0.54791666666666705</v>
      </c>
      <c r="G162" s="27">
        <f t="shared" si="2"/>
        <v>172</v>
      </c>
      <c r="H162" s="17">
        <v>69.007266666666695</v>
      </c>
      <c r="I162" s="17">
        <v>60.952199999999998</v>
      </c>
      <c r="J162" s="30" t="s">
        <v>163</v>
      </c>
      <c r="K162" s="19" t="s">
        <v>164</v>
      </c>
      <c r="L162" s="28" t="s">
        <v>24</v>
      </c>
      <c r="M162" s="11">
        <v>14</v>
      </c>
      <c r="N162" s="25">
        <v>1.3270000000000053</v>
      </c>
      <c r="O162" s="23">
        <v>176.44</v>
      </c>
      <c r="P162" s="29">
        <v>95.995647442872681</v>
      </c>
      <c r="Q162" s="23">
        <v>30.19</v>
      </c>
      <c r="R162" s="24">
        <v>16.425462459194776</v>
      </c>
      <c r="S162" s="18" t="s">
        <v>64</v>
      </c>
    </row>
    <row r="163" spans="1:19" x14ac:dyDescent="0.2">
      <c r="A163" s="11" t="s">
        <v>19</v>
      </c>
      <c r="B163" s="32" t="s">
        <v>161</v>
      </c>
      <c r="C163" s="12">
        <v>42541</v>
      </c>
      <c r="D163" s="13">
        <v>0.38124999999999998</v>
      </c>
      <c r="E163" s="14" t="s">
        <v>162</v>
      </c>
      <c r="F163" s="15">
        <v>0.54791666666666705</v>
      </c>
      <c r="G163" s="27">
        <f t="shared" si="2"/>
        <v>172</v>
      </c>
      <c r="H163" s="17">
        <v>69.007266666666695</v>
      </c>
      <c r="I163" s="17">
        <v>60.952199999999998</v>
      </c>
      <c r="J163" s="30" t="s">
        <v>163</v>
      </c>
      <c r="K163" s="19" t="s">
        <v>164</v>
      </c>
      <c r="L163" s="28" t="s">
        <v>24</v>
      </c>
      <c r="M163" s="23" t="s">
        <v>45</v>
      </c>
      <c r="N163" s="25">
        <v>1.6510000000000034</v>
      </c>
      <c r="O163" s="23">
        <v>205.44</v>
      </c>
      <c r="P163" s="29">
        <v>93.127833182230276</v>
      </c>
      <c r="Q163" s="23">
        <v>26.88</v>
      </c>
      <c r="R163" s="24">
        <v>12.184950135992747</v>
      </c>
      <c r="S163" s="38" t="s">
        <v>165</v>
      </c>
    </row>
    <row r="164" spans="1:19" x14ac:dyDescent="0.2">
      <c r="A164" s="11" t="s">
        <v>19</v>
      </c>
      <c r="B164" s="32" t="s">
        <v>161</v>
      </c>
      <c r="C164" s="12">
        <v>42541</v>
      </c>
      <c r="D164" s="13">
        <v>0.38124999999999998</v>
      </c>
      <c r="E164" s="14" t="s">
        <v>162</v>
      </c>
      <c r="F164" s="15">
        <v>0.54791666666666705</v>
      </c>
      <c r="G164" s="27">
        <f t="shared" si="2"/>
        <v>172</v>
      </c>
      <c r="H164" s="17">
        <v>69.007266666666695</v>
      </c>
      <c r="I164" s="17">
        <v>60.952199999999998</v>
      </c>
      <c r="J164" s="30" t="s">
        <v>163</v>
      </c>
      <c r="K164" s="19" t="s">
        <v>164</v>
      </c>
      <c r="L164" s="28" t="s">
        <v>24</v>
      </c>
      <c r="M164" s="11">
        <v>9</v>
      </c>
      <c r="N164" s="25">
        <v>1.9499999999999957</v>
      </c>
      <c r="O164" s="23">
        <v>173.42</v>
      </c>
      <c r="P164" s="29">
        <v>64.324925816023736</v>
      </c>
      <c r="Q164" s="23">
        <v>26.49</v>
      </c>
      <c r="R164" s="24">
        <v>9.8256676557863507</v>
      </c>
      <c r="S164" s="18" t="s">
        <v>63</v>
      </c>
    </row>
    <row r="165" spans="1:19" x14ac:dyDescent="0.2">
      <c r="A165" s="11" t="s">
        <v>19</v>
      </c>
      <c r="B165" s="32" t="s">
        <v>161</v>
      </c>
      <c r="C165" s="12">
        <v>42541</v>
      </c>
      <c r="D165" s="13">
        <v>0.38124999999999998</v>
      </c>
      <c r="E165" s="14" t="s">
        <v>162</v>
      </c>
      <c r="F165" s="15">
        <v>0.54791666666666705</v>
      </c>
      <c r="G165" s="27">
        <f t="shared" si="2"/>
        <v>172</v>
      </c>
      <c r="H165" s="17">
        <v>69.007266666666695</v>
      </c>
      <c r="I165" s="17">
        <v>60.952199999999998</v>
      </c>
      <c r="J165" s="30" t="s">
        <v>163</v>
      </c>
      <c r="K165" s="19" t="s">
        <v>164</v>
      </c>
      <c r="L165" s="28" t="s">
        <v>24</v>
      </c>
      <c r="M165" s="11">
        <v>7</v>
      </c>
      <c r="N165" s="25">
        <v>2.417666666666662</v>
      </c>
      <c r="O165" s="23">
        <v>102.89</v>
      </c>
      <c r="P165" s="29">
        <v>37.980804724990769</v>
      </c>
      <c r="Q165" s="23">
        <v>15.19</v>
      </c>
      <c r="R165" s="24">
        <v>5.6072351421188626</v>
      </c>
      <c r="S165" s="18" t="s">
        <v>63</v>
      </c>
    </row>
    <row r="166" spans="1:19" x14ac:dyDescent="0.2">
      <c r="A166" s="11" t="s">
        <v>19</v>
      </c>
      <c r="B166" s="32" t="s">
        <v>161</v>
      </c>
      <c r="C166" s="12">
        <v>42541</v>
      </c>
      <c r="D166" s="13">
        <v>0.38124999999999998</v>
      </c>
      <c r="E166" s="14" t="s">
        <v>162</v>
      </c>
      <c r="F166" s="15">
        <v>0.54791666666666705</v>
      </c>
      <c r="G166" s="27">
        <f t="shared" si="2"/>
        <v>172</v>
      </c>
      <c r="H166" s="17">
        <v>69.007266666666695</v>
      </c>
      <c r="I166" s="17">
        <v>60.952199999999998</v>
      </c>
      <c r="J166" s="30" t="s">
        <v>163</v>
      </c>
      <c r="K166" s="19" t="s">
        <v>164</v>
      </c>
      <c r="L166" s="28" t="s">
        <v>24</v>
      </c>
      <c r="M166" s="11">
        <v>5</v>
      </c>
      <c r="N166" s="25">
        <v>2.1143333333333345</v>
      </c>
      <c r="O166" s="23">
        <v>125.1</v>
      </c>
      <c r="P166" s="29">
        <v>46.453769030820645</v>
      </c>
      <c r="Q166" s="23">
        <v>19.87</v>
      </c>
      <c r="R166" s="24">
        <v>7.3783884144077234</v>
      </c>
    </row>
    <row r="167" spans="1:19" x14ac:dyDescent="0.2">
      <c r="A167" s="11" t="s">
        <v>19</v>
      </c>
      <c r="B167" s="32" t="s">
        <v>161</v>
      </c>
      <c r="C167" s="12">
        <v>42541</v>
      </c>
      <c r="D167" s="13">
        <v>0.38124999999999998</v>
      </c>
      <c r="E167" s="14" t="s">
        <v>162</v>
      </c>
      <c r="F167" s="15">
        <v>0.54791666666666705</v>
      </c>
      <c r="G167" s="27">
        <f t="shared" si="2"/>
        <v>172</v>
      </c>
      <c r="H167" s="17">
        <v>69.007266666666695</v>
      </c>
      <c r="I167" s="17">
        <v>60.952199999999998</v>
      </c>
      <c r="J167" s="30" t="s">
        <v>163</v>
      </c>
      <c r="K167" s="19" t="s">
        <v>164</v>
      </c>
      <c r="L167" s="28" t="s">
        <v>24</v>
      </c>
      <c r="M167" s="11">
        <v>3</v>
      </c>
      <c r="N167" s="25">
        <v>2.3059999999999903</v>
      </c>
      <c r="O167" s="23">
        <v>120.94</v>
      </c>
      <c r="P167" s="29">
        <v>44.859050445103854</v>
      </c>
      <c r="Q167" s="23">
        <v>16.36</v>
      </c>
      <c r="R167" s="24">
        <v>6.068249258160237</v>
      </c>
      <c r="S167" s="18" t="s">
        <v>56</v>
      </c>
    </row>
    <row r="168" spans="1:19" x14ac:dyDescent="0.2">
      <c r="A168" s="11" t="s">
        <v>19</v>
      </c>
      <c r="B168" s="32" t="s">
        <v>161</v>
      </c>
      <c r="C168" s="12">
        <v>42541</v>
      </c>
      <c r="D168" s="13">
        <v>0.38124999999999998</v>
      </c>
      <c r="E168" s="14" t="s">
        <v>162</v>
      </c>
      <c r="F168" s="15">
        <v>0.54791666666666705</v>
      </c>
      <c r="G168" s="27">
        <f t="shared" si="2"/>
        <v>172</v>
      </c>
      <c r="H168" s="17">
        <v>69.007266666666695</v>
      </c>
      <c r="I168" s="17">
        <v>60.952199999999998</v>
      </c>
      <c r="J168" s="30" t="s">
        <v>163</v>
      </c>
      <c r="K168" s="19" t="s">
        <v>164</v>
      </c>
      <c r="L168" s="28" t="s">
        <v>24</v>
      </c>
      <c r="M168" s="11">
        <v>2</v>
      </c>
      <c r="N168" s="25">
        <v>2.1286666666666676</v>
      </c>
      <c r="O168" s="23">
        <v>82.21</v>
      </c>
      <c r="P168" s="29">
        <v>30.527292981804678</v>
      </c>
      <c r="Q168" s="23">
        <v>12.86</v>
      </c>
      <c r="R168" s="24">
        <v>4.7753434831043444</v>
      </c>
    </row>
    <row r="169" spans="1:19" x14ac:dyDescent="0.2">
      <c r="A169" s="11" t="s">
        <v>19</v>
      </c>
      <c r="B169" s="32" t="s">
        <v>161</v>
      </c>
      <c r="C169" s="12">
        <v>42541</v>
      </c>
      <c r="D169" s="13">
        <v>0.38124999999999998</v>
      </c>
      <c r="E169" s="14" t="s">
        <v>162</v>
      </c>
      <c r="F169" s="15">
        <v>0.54791666666666705</v>
      </c>
      <c r="G169" s="27">
        <f t="shared" si="2"/>
        <v>172</v>
      </c>
      <c r="H169" s="17">
        <v>69.007266666666695</v>
      </c>
      <c r="I169" s="17">
        <v>60.952199999999998</v>
      </c>
      <c r="J169" s="30" t="s">
        <v>163</v>
      </c>
      <c r="K169" s="19" t="s">
        <v>164</v>
      </c>
      <c r="L169" s="28" t="s">
        <v>24</v>
      </c>
      <c r="M169" s="11">
        <v>1</v>
      </c>
      <c r="N169" s="25">
        <v>2.4906666666666624</v>
      </c>
      <c r="O169" s="23">
        <v>107.18</v>
      </c>
      <c r="P169" s="29">
        <v>39.666913397483349</v>
      </c>
      <c r="Q169" s="23">
        <v>15.58</v>
      </c>
      <c r="R169" s="24">
        <v>5.7660991857883053</v>
      </c>
      <c r="S169" s="18" t="s">
        <v>56</v>
      </c>
    </row>
    <row r="170" spans="1:19" x14ac:dyDescent="0.2">
      <c r="A170" s="11" t="s">
        <v>19</v>
      </c>
      <c r="B170" s="32" t="s">
        <v>161</v>
      </c>
      <c r="C170" s="12">
        <v>42541</v>
      </c>
      <c r="D170" s="13">
        <v>0.38124999999999998</v>
      </c>
      <c r="E170" s="14" t="s">
        <v>162</v>
      </c>
      <c r="F170" s="15">
        <v>0.54791666666666705</v>
      </c>
      <c r="G170" s="27">
        <f t="shared" si="2"/>
        <v>172</v>
      </c>
      <c r="H170" s="17">
        <v>69.007266666666695</v>
      </c>
      <c r="I170" s="17">
        <v>60.952199999999998</v>
      </c>
      <c r="J170" s="30" t="s">
        <v>163</v>
      </c>
      <c r="K170" s="19" t="s">
        <v>164</v>
      </c>
      <c r="L170" s="19" t="s">
        <v>39</v>
      </c>
      <c r="M170" s="11"/>
      <c r="N170" s="25">
        <v>1.8393333333333288</v>
      </c>
      <c r="O170" s="23">
        <v>33.49</v>
      </c>
      <c r="P170" s="23"/>
      <c r="Q170" s="23">
        <v>3.51</v>
      </c>
      <c r="R170" s="23"/>
    </row>
    <row r="171" spans="1:19" x14ac:dyDescent="0.2">
      <c r="A171" s="11" t="s">
        <v>19</v>
      </c>
      <c r="B171" s="32" t="s">
        <v>161</v>
      </c>
      <c r="C171" s="12">
        <v>42541</v>
      </c>
      <c r="D171" s="13">
        <v>0.38124999999999998</v>
      </c>
      <c r="E171" s="14" t="s">
        <v>162</v>
      </c>
      <c r="F171" s="15">
        <v>0.54791666666666705</v>
      </c>
      <c r="G171" s="27">
        <f t="shared" si="2"/>
        <v>172</v>
      </c>
      <c r="H171" s="17">
        <v>69.007266666666695</v>
      </c>
      <c r="I171" s="17">
        <v>60.952199999999998</v>
      </c>
      <c r="J171" s="30" t="s">
        <v>163</v>
      </c>
      <c r="K171" s="19" t="s">
        <v>164</v>
      </c>
      <c r="L171" s="19" t="s">
        <v>39</v>
      </c>
      <c r="M171" s="11"/>
      <c r="N171" s="25">
        <v>2.0243333333333453</v>
      </c>
      <c r="O171" s="23">
        <v>37.99</v>
      </c>
      <c r="P171" s="23"/>
      <c r="Q171" s="23">
        <v>5.26</v>
      </c>
      <c r="R171" s="23"/>
    </row>
    <row r="172" spans="1:19" x14ac:dyDescent="0.2">
      <c r="A172" s="11" t="s">
        <v>19</v>
      </c>
      <c r="B172" s="32" t="s">
        <v>166</v>
      </c>
      <c r="C172" s="12">
        <v>42542</v>
      </c>
      <c r="D172" s="13">
        <v>0.5708333333333333</v>
      </c>
      <c r="E172" s="14" t="s">
        <v>167</v>
      </c>
      <c r="F172" s="15">
        <v>0.73749999999999993</v>
      </c>
      <c r="G172" s="27">
        <f t="shared" si="2"/>
        <v>173</v>
      </c>
      <c r="H172" s="17">
        <v>68.996316666666672</v>
      </c>
      <c r="I172" s="17">
        <v>62.358583333333335</v>
      </c>
      <c r="J172" s="30" t="s">
        <v>168</v>
      </c>
      <c r="K172" s="28" t="s">
        <v>169</v>
      </c>
      <c r="L172" s="28" t="s">
        <v>24</v>
      </c>
      <c r="M172" s="11">
        <v>18</v>
      </c>
      <c r="N172" s="25">
        <v>2.3369999999999962</v>
      </c>
      <c r="O172" s="28" t="s">
        <v>170</v>
      </c>
      <c r="P172" s="29">
        <v>227.87408013082583</v>
      </c>
      <c r="Q172" s="28" t="s">
        <v>171</v>
      </c>
      <c r="R172" s="24">
        <v>25.98528209321341</v>
      </c>
      <c r="S172" s="18" t="s">
        <v>172</v>
      </c>
    </row>
    <row r="173" spans="1:19" x14ac:dyDescent="0.2">
      <c r="A173" s="11" t="s">
        <v>19</v>
      </c>
      <c r="B173" s="32" t="s">
        <v>166</v>
      </c>
      <c r="C173" s="12">
        <v>42542</v>
      </c>
      <c r="D173" s="13">
        <v>0.5708333333333333</v>
      </c>
      <c r="E173" s="14" t="s">
        <v>167</v>
      </c>
      <c r="F173" s="15">
        <v>0.73749999999999993</v>
      </c>
      <c r="G173" s="27">
        <f t="shared" si="2"/>
        <v>173</v>
      </c>
      <c r="H173" s="17">
        <v>68.996316666666672</v>
      </c>
      <c r="I173" s="17">
        <v>62.358583333333335</v>
      </c>
      <c r="J173" s="30" t="s">
        <v>168</v>
      </c>
      <c r="K173" s="28" t="s">
        <v>169</v>
      </c>
      <c r="L173" s="28" t="s">
        <v>24</v>
      </c>
      <c r="M173" s="11">
        <v>16</v>
      </c>
      <c r="N173" s="25">
        <v>1.7846666666666664</v>
      </c>
      <c r="O173" s="23">
        <v>240.42</v>
      </c>
      <c r="P173" s="29">
        <v>175.87417702999269</v>
      </c>
      <c r="Q173" s="23">
        <v>43.63</v>
      </c>
      <c r="R173" s="24">
        <v>31.916605705925384</v>
      </c>
    </row>
    <row r="174" spans="1:19" x14ac:dyDescent="0.2">
      <c r="A174" s="11" t="s">
        <v>19</v>
      </c>
      <c r="B174" s="32" t="s">
        <v>166</v>
      </c>
      <c r="C174" s="12">
        <v>42542</v>
      </c>
      <c r="D174" s="13">
        <v>0.57083333333333297</v>
      </c>
      <c r="E174" s="14" t="s">
        <v>167</v>
      </c>
      <c r="F174" s="15">
        <v>0.73750000000000004</v>
      </c>
      <c r="G174" s="27">
        <f t="shared" si="2"/>
        <v>173</v>
      </c>
      <c r="H174" s="17">
        <v>68.996316666666701</v>
      </c>
      <c r="I174" s="17">
        <v>62.3585833333333</v>
      </c>
      <c r="J174" s="30" t="s">
        <v>168</v>
      </c>
      <c r="K174" s="28" t="s">
        <v>169</v>
      </c>
      <c r="L174" s="28" t="s">
        <v>24</v>
      </c>
      <c r="M174" s="11">
        <v>14</v>
      </c>
      <c r="N174" s="25">
        <v>2.5846666666666636</v>
      </c>
      <c r="O174" s="23">
        <v>191.29</v>
      </c>
      <c r="P174" s="29">
        <v>141.90652818991097</v>
      </c>
      <c r="Q174" s="23">
        <v>31.41</v>
      </c>
      <c r="R174" s="24">
        <v>23.301186943620177</v>
      </c>
    </row>
    <row r="175" spans="1:19" x14ac:dyDescent="0.2">
      <c r="A175" s="11" t="s">
        <v>19</v>
      </c>
      <c r="B175" s="32" t="s">
        <v>166</v>
      </c>
      <c r="C175" s="12">
        <v>42542</v>
      </c>
      <c r="D175" s="13">
        <v>0.57083333333333297</v>
      </c>
      <c r="E175" s="14" t="s">
        <v>167</v>
      </c>
      <c r="F175" s="15">
        <v>0.73750000000000004</v>
      </c>
      <c r="G175" s="27">
        <f t="shared" si="2"/>
        <v>173</v>
      </c>
      <c r="H175" s="17">
        <v>68.996316666666701</v>
      </c>
      <c r="I175" s="17">
        <v>62.3585833333333</v>
      </c>
      <c r="J175" s="30" t="s">
        <v>168</v>
      </c>
      <c r="K175" s="28" t="s">
        <v>169</v>
      </c>
      <c r="L175" s="28" t="s">
        <v>24</v>
      </c>
      <c r="M175" s="11">
        <v>11</v>
      </c>
      <c r="N175" s="25">
        <v>1.7996666666666599</v>
      </c>
      <c r="O175" s="23">
        <v>210.39</v>
      </c>
      <c r="P175" s="29">
        <v>131.8233082706767</v>
      </c>
      <c r="Q175" s="23">
        <v>40.81</v>
      </c>
      <c r="R175" s="24">
        <v>25.57017543859649</v>
      </c>
    </row>
    <row r="176" spans="1:19" x14ac:dyDescent="0.2">
      <c r="A176" s="11" t="s">
        <v>19</v>
      </c>
      <c r="B176" s="32" t="s">
        <v>166</v>
      </c>
      <c r="C176" s="12">
        <v>42542</v>
      </c>
      <c r="D176" s="13">
        <v>0.57083333333333297</v>
      </c>
      <c r="E176" s="14" t="s">
        <v>167</v>
      </c>
      <c r="F176" s="15">
        <v>0.73750000000000004</v>
      </c>
      <c r="G176" s="27">
        <f t="shared" si="2"/>
        <v>173</v>
      </c>
      <c r="H176" s="17">
        <v>68.996316666666701</v>
      </c>
      <c r="I176" s="17">
        <v>62.3585833333333</v>
      </c>
      <c r="J176" s="30" t="s">
        <v>168</v>
      </c>
      <c r="K176" s="28" t="s">
        <v>169</v>
      </c>
      <c r="L176" s="28" t="s">
        <v>24</v>
      </c>
      <c r="M176" s="11">
        <v>9</v>
      </c>
      <c r="N176" s="25">
        <v>2.208666666666673</v>
      </c>
      <c r="O176" s="23">
        <v>142.22999999999999</v>
      </c>
      <c r="P176" s="29">
        <v>108.07750759878419</v>
      </c>
      <c r="Q176" s="23">
        <v>24.26</v>
      </c>
      <c r="R176" s="24">
        <v>18.434650455927052</v>
      </c>
    </row>
    <row r="177" spans="1:19" x14ac:dyDescent="0.2">
      <c r="A177" s="11" t="s">
        <v>19</v>
      </c>
      <c r="B177" s="32" t="s">
        <v>166</v>
      </c>
      <c r="C177" s="12">
        <v>42542</v>
      </c>
      <c r="D177" s="13">
        <v>0.57083333333333297</v>
      </c>
      <c r="E177" s="14" t="s">
        <v>167</v>
      </c>
      <c r="F177" s="15">
        <v>0.73750000000000004</v>
      </c>
      <c r="G177" s="27">
        <f t="shared" si="2"/>
        <v>173</v>
      </c>
      <c r="H177" s="17">
        <v>68.996316666666701</v>
      </c>
      <c r="I177" s="17">
        <v>62.3585833333333</v>
      </c>
      <c r="J177" s="30" t="s">
        <v>168</v>
      </c>
      <c r="K177" s="28" t="s">
        <v>169</v>
      </c>
      <c r="L177" s="28" t="s">
        <v>24</v>
      </c>
      <c r="M177" s="11">
        <v>7</v>
      </c>
      <c r="N177" s="25">
        <v>2.0919999999999987</v>
      </c>
      <c r="O177" s="23">
        <v>144.24</v>
      </c>
      <c r="P177" s="29">
        <v>73.817809621289669</v>
      </c>
      <c r="Q177" s="23">
        <v>24.45</v>
      </c>
      <c r="R177" s="24">
        <v>12.512794268167861</v>
      </c>
    </row>
    <row r="178" spans="1:19" x14ac:dyDescent="0.2">
      <c r="A178" s="11" t="s">
        <v>19</v>
      </c>
      <c r="B178" s="32" t="s">
        <v>166</v>
      </c>
      <c r="C178" s="12">
        <v>42542</v>
      </c>
      <c r="D178" s="13">
        <v>0.57083333333333297</v>
      </c>
      <c r="E178" s="14" t="s">
        <v>167</v>
      </c>
      <c r="F178" s="15">
        <v>0.73750000000000004</v>
      </c>
      <c r="G178" s="27">
        <f t="shared" si="2"/>
        <v>173</v>
      </c>
      <c r="H178" s="17">
        <v>68.996316666666701</v>
      </c>
      <c r="I178" s="17">
        <v>62.3585833333333</v>
      </c>
      <c r="J178" s="30" t="s">
        <v>168</v>
      </c>
      <c r="K178" s="28" t="s">
        <v>169</v>
      </c>
      <c r="L178" s="28" t="s">
        <v>24</v>
      </c>
      <c r="M178" s="11">
        <v>5</v>
      </c>
      <c r="N178" s="25">
        <v>1.9383333333333326</v>
      </c>
      <c r="O178" s="23">
        <v>172.12</v>
      </c>
      <c r="P178" s="29">
        <v>71.926452152110315</v>
      </c>
      <c r="Q178" s="23">
        <v>28.4</v>
      </c>
      <c r="R178" s="24">
        <v>11.867948182198077</v>
      </c>
    </row>
    <row r="179" spans="1:19" x14ac:dyDescent="0.2">
      <c r="A179" s="11" t="s">
        <v>19</v>
      </c>
      <c r="B179" s="32" t="s">
        <v>166</v>
      </c>
      <c r="C179" s="12">
        <v>42542</v>
      </c>
      <c r="D179" s="13">
        <v>0.57083333333333297</v>
      </c>
      <c r="E179" s="14" t="s">
        <v>167</v>
      </c>
      <c r="F179" s="15">
        <v>0.73750000000000004</v>
      </c>
      <c r="G179" s="27">
        <f t="shared" si="2"/>
        <v>173</v>
      </c>
      <c r="H179" s="17">
        <v>68.996316666666701</v>
      </c>
      <c r="I179" s="17">
        <v>62.3585833333333</v>
      </c>
      <c r="J179" s="30" t="s">
        <v>168</v>
      </c>
      <c r="K179" s="28" t="s">
        <v>169</v>
      </c>
      <c r="L179" s="28" t="s">
        <v>24</v>
      </c>
      <c r="M179" s="11">
        <v>3</v>
      </c>
      <c r="N179" s="25">
        <v>2.4673333333333289</v>
      </c>
      <c r="O179" s="23">
        <v>160.19</v>
      </c>
      <c r="P179" s="29">
        <v>59.417655786350146</v>
      </c>
      <c r="Q179" s="23">
        <v>24.83</v>
      </c>
      <c r="R179" s="24">
        <v>9.2099406528189913</v>
      </c>
      <c r="S179" s="18" t="s">
        <v>63</v>
      </c>
    </row>
    <row r="180" spans="1:19" x14ac:dyDescent="0.2">
      <c r="A180" s="11" t="s">
        <v>19</v>
      </c>
      <c r="B180" s="32" t="s">
        <v>166</v>
      </c>
      <c r="C180" s="12">
        <v>42542</v>
      </c>
      <c r="D180" s="13">
        <v>0.57083333333333297</v>
      </c>
      <c r="E180" s="14" t="s">
        <v>167</v>
      </c>
      <c r="F180" s="15">
        <v>0.73750000000000004</v>
      </c>
      <c r="G180" s="27">
        <f t="shared" si="2"/>
        <v>173</v>
      </c>
      <c r="H180" s="17">
        <v>68.996316666666701</v>
      </c>
      <c r="I180" s="17">
        <v>62.3585833333333</v>
      </c>
      <c r="J180" s="30" t="s">
        <v>168</v>
      </c>
      <c r="K180" s="28" t="s">
        <v>169</v>
      </c>
      <c r="L180" s="28" t="s">
        <v>24</v>
      </c>
      <c r="M180" s="11">
        <v>2</v>
      </c>
      <c r="N180" s="25">
        <v>1.9733333333333434</v>
      </c>
      <c r="O180" s="23">
        <v>112.67</v>
      </c>
      <c r="P180" s="29">
        <v>41.838098774600816</v>
      </c>
      <c r="Q180" s="23">
        <v>15.61</v>
      </c>
      <c r="R180" s="24">
        <v>5.7965094689936869</v>
      </c>
    </row>
    <row r="181" spans="1:19" x14ac:dyDescent="0.2">
      <c r="A181" s="11" t="s">
        <v>19</v>
      </c>
      <c r="B181" s="32" t="s">
        <v>166</v>
      </c>
      <c r="C181" s="12">
        <v>42542</v>
      </c>
      <c r="D181" s="13">
        <v>0.57083333333333297</v>
      </c>
      <c r="E181" s="14" t="s">
        <v>167</v>
      </c>
      <c r="F181" s="15">
        <v>0.73750000000000004</v>
      </c>
      <c r="G181" s="27">
        <f t="shared" si="2"/>
        <v>173</v>
      </c>
      <c r="H181" s="17">
        <v>68.996316666666701</v>
      </c>
      <c r="I181" s="17">
        <v>62.3585833333333</v>
      </c>
      <c r="J181" s="30" t="s">
        <v>168</v>
      </c>
      <c r="K181" s="28" t="s">
        <v>169</v>
      </c>
      <c r="L181" s="28" t="s">
        <v>24</v>
      </c>
      <c r="M181" s="11"/>
      <c r="N181" s="25">
        <v>1.7586666666666702</v>
      </c>
      <c r="O181" s="23">
        <v>26.21</v>
      </c>
      <c r="P181" s="23"/>
      <c r="Q181" s="23">
        <v>2.0699999999999998</v>
      </c>
      <c r="R181" s="24"/>
    </row>
    <row r="182" spans="1:19" x14ac:dyDescent="0.2">
      <c r="A182" s="11" t="s">
        <v>19</v>
      </c>
      <c r="B182" s="32" t="s">
        <v>166</v>
      </c>
      <c r="C182" s="12">
        <v>42542</v>
      </c>
      <c r="D182" s="13">
        <v>0.57083333333333297</v>
      </c>
      <c r="E182" s="14" t="s">
        <v>167</v>
      </c>
      <c r="F182" s="15">
        <v>0.73750000000000004</v>
      </c>
      <c r="G182" s="27">
        <f t="shared" si="2"/>
        <v>173</v>
      </c>
      <c r="H182" s="17">
        <v>68.996316666666701</v>
      </c>
      <c r="I182" s="17">
        <v>62.3585833333333</v>
      </c>
      <c r="J182" s="30" t="s">
        <v>168</v>
      </c>
      <c r="K182" s="28" t="s">
        <v>169</v>
      </c>
      <c r="L182" s="19" t="s">
        <v>39</v>
      </c>
      <c r="M182" s="11"/>
      <c r="N182" s="25">
        <v>1.857999999999997</v>
      </c>
      <c r="O182" s="23">
        <v>32.1</v>
      </c>
      <c r="P182" s="23"/>
      <c r="Q182" s="23">
        <v>2.82</v>
      </c>
      <c r="R182" s="23"/>
      <c r="S182" s="39" t="s">
        <v>173</v>
      </c>
    </row>
  </sheetData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2"/>
  <sheetViews>
    <sheetView zoomScale="110" zoomScaleNormal="110" zoomScalePageLayoutView="110" workbookViewId="0">
      <pane ySplit="1" topLeftCell="A2" activePane="bottomLeft" state="frozen"/>
      <selection pane="bottomLeft" activeCell="P11" sqref="P11"/>
    </sheetView>
  </sheetViews>
  <sheetFormatPr baseColWidth="10" defaultRowHeight="16" x14ac:dyDescent="0.2"/>
  <cols>
    <col min="1" max="1" width="14.6640625" style="77" customWidth="1"/>
    <col min="2" max="3" width="10.83203125" style="77"/>
    <col min="4" max="4" width="16.5" style="77" customWidth="1"/>
    <col min="5" max="5" width="10.83203125" style="77"/>
    <col min="6" max="6" width="16.33203125" style="77" customWidth="1"/>
    <col min="7" max="9" width="10.83203125" style="77"/>
    <col min="10" max="16" width="10.83203125" style="63"/>
    <col min="17" max="17" width="10.83203125" style="77"/>
    <col min="18" max="18" width="12.1640625" style="77" customWidth="1"/>
    <col min="19" max="19" width="14.83203125" style="77" customWidth="1"/>
    <col min="20" max="21" width="10.83203125" style="77" customWidth="1"/>
    <col min="22" max="22" width="14.83203125" style="77" customWidth="1"/>
    <col min="23" max="23" width="10.6640625" style="77" customWidth="1"/>
    <col min="24" max="24" width="11.6640625" style="77" customWidth="1"/>
    <col min="25" max="25" width="9.5" style="77" customWidth="1"/>
    <col min="26" max="26" width="117" style="62" customWidth="1"/>
    <col min="27" max="16384" width="10.83203125" style="77"/>
  </cols>
  <sheetData>
    <row r="1" spans="1:26" s="47" customFormat="1" ht="59" customHeight="1" thickBot="1" x14ac:dyDescent="0.25">
      <c r="A1" s="40" t="s">
        <v>174</v>
      </c>
      <c r="B1" s="40" t="s">
        <v>175</v>
      </c>
      <c r="C1" s="40" t="s">
        <v>2</v>
      </c>
      <c r="D1" s="40" t="s">
        <v>3</v>
      </c>
      <c r="E1" s="40" t="s">
        <v>4</v>
      </c>
      <c r="F1" s="41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1" t="s">
        <v>10</v>
      </c>
      <c r="L1" s="40" t="s">
        <v>176</v>
      </c>
      <c r="M1" s="42" t="s">
        <v>177</v>
      </c>
      <c r="N1" s="43" t="s">
        <v>178</v>
      </c>
      <c r="O1" s="44" t="s">
        <v>179</v>
      </c>
      <c r="P1" s="44" t="s">
        <v>180</v>
      </c>
      <c r="Q1" s="41" t="s">
        <v>12</v>
      </c>
      <c r="R1" s="6" t="s">
        <v>13</v>
      </c>
      <c r="S1" s="40" t="s">
        <v>181</v>
      </c>
      <c r="T1" s="40" t="s">
        <v>15</v>
      </c>
      <c r="U1" s="45" t="s">
        <v>182</v>
      </c>
      <c r="V1" s="40" t="s">
        <v>16</v>
      </c>
      <c r="W1" s="40" t="s">
        <v>17</v>
      </c>
      <c r="X1" s="45" t="s">
        <v>183</v>
      </c>
      <c r="Y1" s="46" t="s">
        <v>184</v>
      </c>
      <c r="Z1" s="41" t="s">
        <v>185</v>
      </c>
    </row>
    <row r="2" spans="1:26" s="63" customFormat="1" x14ac:dyDescent="0.2">
      <c r="A2" s="48" t="s">
        <v>19</v>
      </c>
      <c r="B2" s="49" t="s">
        <v>186</v>
      </c>
      <c r="C2" s="50" t="s">
        <v>187</v>
      </c>
      <c r="D2" s="13">
        <v>0.38750000000000001</v>
      </c>
      <c r="E2" s="51" t="s">
        <v>188</v>
      </c>
      <c r="F2" s="52">
        <v>0.5541666666666667</v>
      </c>
      <c r="G2" s="36">
        <v>177</v>
      </c>
      <c r="H2" s="53">
        <v>68.03158333333333</v>
      </c>
      <c r="I2" s="17">
        <v>61.601066666666668</v>
      </c>
      <c r="J2" s="54" t="s">
        <v>189</v>
      </c>
      <c r="K2" s="55" t="s">
        <v>190</v>
      </c>
      <c r="L2" s="55" t="s">
        <v>24</v>
      </c>
      <c r="M2" s="56"/>
      <c r="N2" s="56"/>
      <c r="O2" s="57"/>
      <c r="P2" s="57"/>
      <c r="Q2" s="54">
        <v>18</v>
      </c>
      <c r="R2" s="58">
        <v>3.7970000000000041</v>
      </c>
      <c r="S2" s="59">
        <v>80.010000000000005</v>
      </c>
      <c r="T2" s="24">
        <v>34.442531209642702</v>
      </c>
      <c r="U2" s="24"/>
      <c r="V2" s="59">
        <v>10.29</v>
      </c>
      <c r="W2" s="60">
        <v>4.429616874730951</v>
      </c>
      <c r="X2" s="60"/>
      <c r="Y2" s="61">
        <f>2693-370</f>
        <v>2323</v>
      </c>
      <c r="Z2" s="62" t="s">
        <v>146</v>
      </c>
    </row>
    <row r="3" spans="1:26" s="63" customFormat="1" x14ac:dyDescent="0.2">
      <c r="A3" s="48" t="s">
        <v>19</v>
      </c>
      <c r="B3" s="49" t="s">
        <v>186</v>
      </c>
      <c r="C3" s="50" t="s">
        <v>187</v>
      </c>
      <c r="D3" s="13">
        <v>0.38750000000000001</v>
      </c>
      <c r="E3" s="51" t="s">
        <v>188</v>
      </c>
      <c r="F3" s="52">
        <v>0.5541666666666667</v>
      </c>
      <c r="G3" s="36">
        <v>177</v>
      </c>
      <c r="H3" s="53">
        <v>68.03158333333333</v>
      </c>
      <c r="I3" s="17">
        <v>61.601066666666668</v>
      </c>
      <c r="J3" s="54" t="s">
        <v>189</v>
      </c>
      <c r="K3" s="55" t="s">
        <v>190</v>
      </c>
      <c r="L3" s="55" t="s">
        <v>24</v>
      </c>
      <c r="M3" s="55"/>
      <c r="N3" s="55"/>
      <c r="O3" s="55"/>
      <c r="P3" s="55"/>
      <c r="Q3" s="54">
        <v>16</v>
      </c>
      <c r="R3" s="64">
        <v>1.8393333333333359</v>
      </c>
      <c r="S3" s="63">
        <v>62.67</v>
      </c>
      <c r="T3" s="24">
        <v>28.590328467153284</v>
      </c>
      <c r="U3" s="24"/>
      <c r="V3" s="28" t="s">
        <v>191</v>
      </c>
      <c r="W3" s="60">
        <v>4.1195255474452557</v>
      </c>
      <c r="X3" s="60"/>
      <c r="Y3" s="61">
        <f>2692-500</f>
        <v>2192</v>
      </c>
      <c r="Z3" s="65"/>
    </row>
    <row r="4" spans="1:26" s="63" customFormat="1" x14ac:dyDescent="0.2">
      <c r="A4" s="33" t="s">
        <v>19</v>
      </c>
      <c r="B4" s="32" t="s">
        <v>186</v>
      </c>
      <c r="C4" s="50" t="s">
        <v>187</v>
      </c>
      <c r="D4" s="13">
        <v>0.38750000000000001</v>
      </c>
      <c r="E4" s="66" t="s">
        <v>188</v>
      </c>
      <c r="F4" s="67">
        <v>0.55416666666666703</v>
      </c>
      <c r="G4" s="36">
        <v>177</v>
      </c>
      <c r="H4" s="68">
        <v>68.031583333333302</v>
      </c>
      <c r="I4" s="17">
        <v>61.601066666666703</v>
      </c>
      <c r="J4" s="54" t="s">
        <v>189</v>
      </c>
      <c r="K4" s="55" t="s">
        <v>190</v>
      </c>
      <c r="L4" s="55" t="s">
        <v>24</v>
      </c>
      <c r="M4" s="55"/>
      <c r="N4" s="55"/>
      <c r="O4" s="55"/>
      <c r="P4" s="55"/>
      <c r="Q4" s="54">
        <v>13</v>
      </c>
      <c r="R4" s="58">
        <v>2.1146666666666647</v>
      </c>
      <c r="S4" s="20">
        <v>74.06</v>
      </c>
      <c r="T4" s="24">
        <v>74.06</v>
      </c>
      <c r="U4" s="24"/>
      <c r="V4" s="28" t="s">
        <v>192</v>
      </c>
      <c r="W4" s="69">
        <v>10.91</v>
      </c>
      <c r="X4" s="69"/>
      <c r="Y4" s="61">
        <v>1000</v>
      </c>
      <c r="Z4" s="65"/>
    </row>
    <row r="5" spans="1:26" s="63" customFormat="1" x14ac:dyDescent="0.2">
      <c r="A5" s="33" t="s">
        <v>19</v>
      </c>
      <c r="B5" s="32" t="s">
        <v>186</v>
      </c>
      <c r="C5" s="50" t="s">
        <v>187</v>
      </c>
      <c r="D5" s="13">
        <v>0.38750000000000001</v>
      </c>
      <c r="E5" s="66" t="s">
        <v>188</v>
      </c>
      <c r="F5" s="67">
        <v>0.55416666666666703</v>
      </c>
      <c r="G5" s="36">
        <v>177</v>
      </c>
      <c r="H5" s="68">
        <v>68.031583333333302</v>
      </c>
      <c r="I5" s="17">
        <v>61.601066666666703</v>
      </c>
      <c r="J5" s="54" t="s">
        <v>189</v>
      </c>
      <c r="K5" s="55" t="s">
        <v>190</v>
      </c>
      <c r="L5" s="55" t="s">
        <v>24</v>
      </c>
      <c r="M5" s="55"/>
      <c r="N5" s="55"/>
      <c r="O5" s="55"/>
      <c r="P5" s="55"/>
      <c r="Q5" s="54">
        <v>12</v>
      </c>
      <c r="R5" s="58">
        <v>1.5479999999999947</v>
      </c>
      <c r="S5" s="20">
        <v>68.5</v>
      </c>
      <c r="T5" s="24">
        <v>39.142857142857146</v>
      </c>
      <c r="U5" s="24"/>
      <c r="V5" s="28" t="s">
        <v>193</v>
      </c>
      <c r="W5" s="69">
        <v>5.805714285714286</v>
      </c>
      <c r="X5" s="69"/>
      <c r="Y5" s="61">
        <v>1750</v>
      </c>
      <c r="Z5" s="65"/>
    </row>
    <row r="6" spans="1:26" s="63" customFormat="1" x14ac:dyDescent="0.2">
      <c r="A6" s="33" t="s">
        <v>19</v>
      </c>
      <c r="B6" s="32" t="s">
        <v>186</v>
      </c>
      <c r="C6" s="50" t="s">
        <v>187</v>
      </c>
      <c r="D6" s="13">
        <v>0.38750000000000001</v>
      </c>
      <c r="E6" s="66" t="s">
        <v>188</v>
      </c>
      <c r="F6" s="67">
        <v>0.55416666666666703</v>
      </c>
      <c r="G6" s="36">
        <v>177</v>
      </c>
      <c r="H6" s="68">
        <v>68.031583333333302</v>
      </c>
      <c r="I6" s="17">
        <v>61.601066666666703</v>
      </c>
      <c r="J6" s="54" t="s">
        <v>189</v>
      </c>
      <c r="K6" s="55" t="s">
        <v>190</v>
      </c>
      <c r="L6" s="55" t="s">
        <v>24</v>
      </c>
      <c r="M6" s="55"/>
      <c r="N6" s="55"/>
      <c r="O6" s="55"/>
      <c r="P6" s="55"/>
      <c r="Q6" s="54">
        <v>10</v>
      </c>
      <c r="R6" s="58">
        <v>1.8756666666666604</v>
      </c>
      <c r="S6" s="20">
        <v>72.989999999999995</v>
      </c>
      <c r="T6" s="24">
        <v>27.073442136498517</v>
      </c>
      <c r="U6" s="24"/>
      <c r="V6" s="28" t="s">
        <v>194</v>
      </c>
      <c r="W6" s="69">
        <v>3.6275964391691393</v>
      </c>
      <c r="X6" s="69"/>
      <c r="Y6" s="61">
        <v>2696</v>
      </c>
      <c r="Z6" s="65" t="s">
        <v>195</v>
      </c>
    </row>
    <row r="7" spans="1:26" s="63" customFormat="1" x14ac:dyDescent="0.2">
      <c r="A7" s="33" t="s">
        <v>19</v>
      </c>
      <c r="B7" s="32" t="s">
        <v>186</v>
      </c>
      <c r="C7" s="50" t="s">
        <v>187</v>
      </c>
      <c r="D7" s="13">
        <v>0.38750000000000001</v>
      </c>
      <c r="E7" s="66" t="s">
        <v>188</v>
      </c>
      <c r="F7" s="67">
        <v>0.55416666666666703</v>
      </c>
      <c r="G7" s="36">
        <v>177</v>
      </c>
      <c r="H7" s="68">
        <v>68.031583333333302</v>
      </c>
      <c r="I7" s="17">
        <v>61.601066666666703</v>
      </c>
      <c r="J7" s="54" t="s">
        <v>189</v>
      </c>
      <c r="K7" s="55" t="s">
        <v>190</v>
      </c>
      <c r="L7" s="55" t="s">
        <v>24</v>
      </c>
      <c r="M7" s="55"/>
      <c r="N7" s="55"/>
      <c r="O7" s="55"/>
      <c r="P7" s="55"/>
      <c r="Q7" s="54">
        <v>8</v>
      </c>
      <c r="R7" s="58">
        <v>2.2983333333333391</v>
      </c>
      <c r="S7" s="20">
        <v>66.819999999999993</v>
      </c>
      <c r="T7" s="24">
        <v>24.665928386858621</v>
      </c>
      <c r="U7" s="24"/>
      <c r="V7" s="28" t="s">
        <v>196</v>
      </c>
      <c r="W7" s="69">
        <v>3.8870431893687707</v>
      </c>
      <c r="X7" s="69"/>
      <c r="Y7" s="61">
        <v>2709</v>
      </c>
      <c r="Z7" s="65" t="s">
        <v>197</v>
      </c>
    </row>
    <row r="8" spans="1:26" s="63" customFormat="1" x14ac:dyDescent="0.2">
      <c r="A8" s="33" t="s">
        <v>19</v>
      </c>
      <c r="B8" s="32" t="s">
        <v>186</v>
      </c>
      <c r="C8" s="50" t="s">
        <v>187</v>
      </c>
      <c r="D8" s="13">
        <v>0.38750000000000001</v>
      </c>
      <c r="E8" s="66" t="s">
        <v>188</v>
      </c>
      <c r="F8" s="67">
        <v>0.55416666666666703</v>
      </c>
      <c r="G8" s="36">
        <v>177</v>
      </c>
      <c r="H8" s="68">
        <v>68.031583333333302</v>
      </c>
      <c r="I8" s="17">
        <v>61.601066666666703</v>
      </c>
      <c r="J8" s="54" t="s">
        <v>189</v>
      </c>
      <c r="K8" s="55" t="s">
        <v>190</v>
      </c>
      <c r="L8" s="55" t="s">
        <v>24</v>
      </c>
      <c r="M8" s="55"/>
      <c r="N8" s="55"/>
      <c r="O8" s="55"/>
      <c r="P8" s="55"/>
      <c r="Q8" s="54">
        <v>6</v>
      </c>
      <c r="R8" s="61">
        <v>1.7669999999999959</v>
      </c>
      <c r="S8" s="20">
        <v>72.180000000000007</v>
      </c>
      <c r="T8" s="24">
        <v>26.802822131451912</v>
      </c>
      <c r="U8" s="24"/>
      <c r="V8" s="28" t="s">
        <v>198</v>
      </c>
      <c r="W8" s="69">
        <v>3.8395841069439287</v>
      </c>
      <c r="X8" s="69"/>
      <c r="Y8" s="61">
        <v>2693</v>
      </c>
      <c r="Z8" s="65"/>
    </row>
    <row r="9" spans="1:26" s="63" customFormat="1" x14ac:dyDescent="0.2">
      <c r="A9" s="33" t="s">
        <v>19</v>
      </c>
      <c r="B9" s="32" t="s">
        <v>186</v>
      </c>
      <c r="C9" s="50" t="s">
        <v>187</v>
      </c>
      <c r="D9" s="13">
        <v>0.38750000000000001</v>
      </c>
      <c r="E9" s="66" t="s">
        <v>188</v>
      </c>
      <c r="F9" s="67">
        <v>0.55416666666666703</v>
      </c>
      <c r="G9" s="36">
        <v>177</v>
      </c>
      <c r="H9" s="68">
        <v>68.031583333333302</v>
      </c>
      <c r="I9" s="17">
        <v>61.601066666666703</v>
      </c>
      <c r="J9" s="54" t="s">
        <v>189</v>
      </c>
      <c r="K9" s="55" t="s">
        <v>190</v>
      </c>
      <c r="L9" s="55" t="s">
        <v>24</v>
      </c>
      <c r="M9" s="55"/>
      <c r="N9" s="55"/>
      <c r="O9" s="55"/>
      <c r="P9" s="55"/>
      <c r="Q9" s="54">
        <v>4</v>
      </c>
      <c r="R9" s="70">
        <v>2.393333333333338</v>
      </c>
      <c r="S9" s="20">
        <v>80.7</v>
      </c>
      <c r="T9" s="24">
        <v>29.933234421364986</v>
      </c>
      <c r="U9" s="24"/>
      <c r="V9" s="28" t="s">
        <v>199</v>
      </c>
      <c r="W9" s="69">
        <v>5.0222551928783385</v>
      </c>
      <c r="X9" s="69"/>
      <c r="Y9" s="61">
        <v>2696</v>
      </c>
      <c r="Z9" s="65"/>
    </row>
    <row r="10" spans="1:26" s="63" customFormat="1" x14ac:dyDescent="0.2">
      <c r="A10" s="33" t="s">
        <v>19</v>
      </c>
      <c r="B10" s="32" t="s">
        <v>186</v>
      </c>
      <c r="C10" s="50" t="s">
        <v>187</v>
      </c>
      <c r="D10" s="13">
        <v>0.38750000000000001</v>
      </c>
      <c r="E10" s="66" t="s">
        <v>188</v>
      </c>
      <c r="F10" s="67">
        <v>0.55416666666666703</v>
      </c>
      <c r="G10" s="36">
        <v>177</v>
      </c>
      <c r="H10" s="68">
        <v>68.031583333333302</v>
      </c>
      <c r="I10" s="17">
        <v>61.601066666666703</v>
      </c>
      <c r="J10" s="54" t="s">
        <v>189</v>
      </c>
      <c r="K10" s="55" t="s">
        <v>190</v>
      </c>
      <c r="L10" s="55" t="s">
        <v>24</v>
      </c>
      <c r="M10" s="55"/>
      <c r="N10" s="55"/>
      <c r="O10" s="55"/>
      <c r="P10" s="55"/>
      <c r="Q10" s="54">
        <v>3</v>
      </c>
      <c r="R10" s="70">
        <v>2.8453333333333291</v>
      </c>
      <c r="S10" s="20">
        <v>125.94</v>
      </c>
      <c r="T10" s="24">
        <v>46.765688822874118</v>
      </c>
      <c r="U10" s="24"/>
      <c r="V10" s="28" t="s">
        <v>200</v>
      </c>
      <c r="W10" s="69">
        <v>8.2398811734125506</v>
      </c>
      <c r="X10" s="69"/>
      <c r="Y10" s="61">
        <v>2693</v>
      </c>
      <c r="Z10" s="65"/>
    </row>
    <row r="11" spans="1:26" s="63" customFormat="1" x14ac:dyDescent="0.2">
      <c r="A11" s="33" t="s">
        <v>19</v>
      </c>
      <c r="B11" s="32" t="s">
        <v>186</v>
      </c>
      <c r="C11" s="50" t="s">
        <v>187</v>
      </c>
      <c r="D11" s="13">
        <v>0.38750000000000001</v>
      </c>
      <c r="E11" s="66" t="s">
        <v>188</v>
      </c>
      <c r="F11" s="67">
        <v>0.55416666666666703</v>
      </c>
      <c r="G11" s="36">
        <v>177</v>
      </c>
      <c r="H11" s="68">
        <v>68.031583333333302</v>
      </c>
      <c r="I11" s="17">
        <v>61.601066666666703</v>
      </c>
      <c r="J11" s="54" t="s">
        <v>189</v>
      </c>
      <c r="K11" s="55" t="s">
        <v>190</v>
      </c>
      <c r="L11" s="55" t="s">
        <v>24</v>
      </c>
      <c r="M11" s="55"/>
      <c r="N11" s="55"/>
      <c r="O11" s="55"/>
      <c r="P11" s="55"/>
      <c r="Q11" s="54">
        <v>1</v>
      </c>
      <c r="R11" s="58">
        <v>0.93466666666667209</v>
      </c>
      <c r="S11" s="23">
        <v>155.43</v>
      </c>
      <c r="T11" s="24">
        <v>57.524056254626203</v>
      </c>
      <c r="U11" s="24"/>
      <c r="V11" s="23">
        <v>24.83</v>
      </c>
      <c r="W11" s="69">
        <v>9.1894892672094741</v>
      </c>
      <c r="X11" s="69"/>
      <c r="Y11" s="61">
        <v>2702</v>
      </c>
      <c r="Z11" s="39" t="s">
        <v>64</v>
      </c>
    </row>
    <row r="12" spans="1:26" s="63" customFormat="1" x14ac:dyDescent="0.2">
      <c r="A12" s="33" t="s">
        <v>19</v>
      </c>
      <c r="B12" s="32" t="s">
        <v>186</v>
      </c>
      <c r="C12" s="50" t="s">
        <v>187</v>
      </c>
      <c r="D12" s="13">
        <v>0.38750000000000001</v>
      </c>
      <c r="E12" s="66" t="s">
        <v>188</v>
      </c>
      <c r="F12" s="67">
        <v>0.55416666666666703</v>
      </c>
      <c r="G12" s="36">
        <v>177</v>
      </c>
      <c r="H12" s="68">
        <v>68.031583333333302</v>
      </c>
      <c r="I12" s="17">
        <v>61.601066666666703</v>
      </c>
      <c r="J12" s="54" t="s">
        <v>189</v>
      </c>
      <c r="K12" s="55" t="s">
        <v>190</v>
      </c>
      <c r="L12" s="19" t="s">
        <v>39</v>
      </c>
      <c r="M12" s="19"/>
      <c r="N12" s="19"/>
      <c r="O12" s="19"/>
      <c r="P12" s="19"/>
      <c r="Q12" s="23"/>
      <c r="R12" s="58">
        <v>1.6246666666666698</v>
      </c>
      <c r="S12" s="23">
        <v>33.85</v>
      </c>
      <c r="T12" s="23"/>
      <c r="U12" s="23"/>
      <c r="V12" s="23">
        <v>3.95</v>
      </c>
      <c r="W12" s="23"/>
      <c r="X12" s="23"/>
      <c r="Y12" s="23" t="s">
        <v>26</v>
      </c>
      <c r="Z12" s="39"/>
    </row>
    <row r="13" spans="1:26" s="63" customFormat="1" x14ac:dyDescent="0.2">
      <c r="A13" s="33" t="s">
        <v>19</v>
      </c>
      <c r="B13" s="32" t="s">
        <v>186</v>
      </c>
      <c r="C13" s="50" t="s">
        <v>187</v>
      </c>
      <c r="D13" s="13">
        <v>0.38750000000000001</v>
      </c>
      <c r="E13" s="66" t="s">
        <v>188</v>
      </c>
      <c r="F13" s="67">
        <v>0.55416666666666703</v>
      </c>
      <c r="G13" s="36">
        <v>177</v>
      </c>
      <c r="H13" s="68">
        <v>68.031583333333302</v>
      </c>
      <c r="I13" s="17">
        <v>61.601066666666703</v>
      </c>
      <c r="J13" s="54" t="s">
        <v>189</v>
      </c>
      <c r="K13" s="55" t="s">
        <v>190</v>
      </c>
      <c r="L13" s="19" t="s">
        <v>39</v>
      </c>
      <c r="M13" s="19"/>
      <c r="N13" s="19"/>
      <c r="O13" s="19"/>
      <c r="P13" s="19"/>
      <c r="Q13" s="23"/>
      <c r="R13" s="58">
        <v>2.0436666666666738</v>
      </c>
      <c r="S13" s="23">
        <v>30.63</v>
      </c>
      <c r="T13" s="23"/>
      <c r="U13" s="23"/>
      <c r="V13" s="23">
        <v>4.33</v>
      </c>
      <c r="W13" s="23"/>
      <c r="X13" s="23"/>
      <c r="Y13" s="23" t="s">
        <v>26</v>
      </c>
      <c r="Z13" s="39"/>
    </row>
    <row r="14" spans="1:26" s="63" customFormat="1" x14ac:dyDescent="0.2">
      <c r="A14" s="33" t="s">
        <v>19</v>
      </c>
      <c r="B14" s="32" t="s">
        <v>201</v>
      </c>
      <c r="C14" s="50" t="s">
        <v>202</v>
      </c>
      <c r="D14" s="13">
        <v>0.43055555555555558</v>
      </c>
      <c r="E14" s="66" t="s">
        <v>203</v>
      </c>
      <c r="F14" s="67">
        <v>0.59722222222222221</v>
      </c>
      <c r="G14" s="36">
        <v>178</v>
      </c>
      <c r="H14" s="68">
        <v>68.106549999999999</v>
      </c>
      <c r="I14" s="17">
        <v>59.99496666666667</v>
      </c>
      <c r="J14" s="23" t="s">
        <v>204</v>
      </c>
      <c r="K14" s="28" t="s">
        <v>205</v>
      </c>
      <c r="L14" s="55" t="s">
        <v>24</v>
      </c>
      <c r="M14" s="55"/>
      <c r="N14" s="55"/>
      <c r="O14" s="55"/>
      <c r="P14" s="55"/>
      <c r="Q14" s="23">
        <v>18</v>
      </c>
      <c r="R14" s="58">
        <v>2.2796666666666638</v>
      </c>
      <c r="S14" s="23">
        <v>268.72000000000003</v>
      </c>
      <c r="T14" s="24">
        <v>161.10311750599521</v>
      </c>
      <c r="U14" s="24"/>
      <c r="V14" s="23">
        <v>54.34</v>
      </c>
      <c r="W14" s="69">
        <v>32.577937649880099</v>
      </c>
      <c r="X14" s="69"/>
      <c r="Y14" s="23">
        <f>2693-1025</f>
        <v>1668</v>
      </c>
      <c r="Z14" s="39" t="s">
        <v>206</v>
      </c>
    </row>
    <row r="15" spans="1:26" s="63" customFormat="1" x14ac:dyDescent="0.2">
      <c r="A15" s="33" t="s">
        <v>19</v>
      </c>
      <c r="B15" s="32" t="s">
        <v>201</v>
      </c>
      <c r="C15" s="50" t="s">
        <v>202</v>
      </c>
      <c r="D15" s="13">
        <v>0.43055555555555558</v>
      </c>
      <c r="E15" s="66" t="s">
        <v>203</v>
      </c>
      <c r="F15" s="67">
        <v>0.59722222222222221</v>
      </c>
      <c r="G15" s="36">
        <v>178</v>
      </c>
      <c r="H15" s="68">
        <v>68.106549999999999</v>
      </c>
      <c r="I15" s="17">
        <v>59.99496666666667</v>
      </c>
      <c r="J15" s="23" t="s">
        <v>204</v>
      </c>
      <c r="K15" s="28" t="s">
        <v>205</v>
      </c>
      <c r="L15" s="55" t="s">
        <v>24</v>
      </c>
      <c r="M15" s="55"/>
      <c r="N15" s="55"/>
      <c r="O15" s="55"/>
      <c r="P15" s="55"/>
      <c r="Q15" s="23">
        <v>16</v>
      </c>
      <c r="R15" s="58">
        <v>2.0323333333333338</v>
      </c>
      <c r="S15" s="23">
        <v>239.46</v>
      </c>
      <c r="T15" s="24">
        <v>147.0884520884521</v>
      </c>
      <c r="U15" s="24"/>
      <c r="V15" s="23">
        <v>47.92</v>
      </c>
      <c r="W15" s="69">
        <v>29.434889434889435</v>
      </c>
      <c r="X15" s="69"/>
      <c r="Y15" s="23">
        <f>2718-1090</f>
        <v>1628</v>
      </c>
      <c r="Z15" s="39" t="s">
        <v>206</v>
      </c>
    </row>
    <row r="16" spans="1:26" s="63" customFormat="1" x14ac:dyDescent="0.2">
      <c r="A16" s="33" t="s">
        <v>19</v>
      </c>
      <c r="B16" s="32" t="s">
        <v>201</v>
      </c>
      <c r="C16" s="50" t="s">
        <v>202</v>
      </c>
      <c r="D16" s="13">
        <v>0.43055555555555602</v>
      </c>
      <c r="E16" s="66" t="s">
        <v>203</v>
      </c>
      <c r="F16" s="67">
        <v>0.59722222222222199</v>
      </c>
      <c r="G16" s="36">
        <v>178</v>
      </c>
      <c r="H16" s="68">
        <v>68.106549999999999</v>
      </c>
      <c r="I16" s="17">
        <v>59.994966666666699</v>
      </c>
      <c r="J16" s="23" t="s">
        <v>204</v>
      </c>
      <c r="K16" s="28" t="s">
        <v>205</v>
      </c>
      <c r="L16" s="55" t="s">
        <v>24</v>
      </c>
      <c r="M16" s="55"/>
      <c r="N16" s="55"/>
      <c r="O16" s="55"/>
      <c r="P16" s="55"/>
      <c r="Q16" s="23">
        <v>14</v>
      </c>
      <c r="R16" s="58">
        <v>2.0883333333333312</v>
      </c>
      <c r="S16" s="23">
        <v>264.02999999999997</v>
      </c>
      <c r="T16" s="24">
        <v>168.92514395393474</v>
      </c>
      <c r="U16" s="24"/>
      <c r="V16" s="23">
        <v>53.17</v>
      </c>
      <c r="W16" s="69">
        <v>34.017914267434421</v>
      </c>
      <c r="X16" s="69"/>
      <c r="Y16" s="23">
        <f>2693-1130</f>
        <v>1563</v>
      </c>
      <c r="Z16" s="39" t="s">
        <v>206</v>
      </c>
    </row>
    <row r="17" spans="1:26" s="63" customFormat="1" x14ac:dyDescent="0.2">
      <c r="A17" s="33" t="s">
        <v>19</v>
      </c>
      <c r="B17" s="32" t="s">
        <v>201</v>
      </c>
      <c r="C17" s="50" t="s">
        <v>202</v>
      </c>
      <c r="D17" s="13">
        <v>0.43055555555555602</v>
      </c>
      <c r="E17" s="66" t="s">
        <v>203</v>
      </c>
      <c r="F17" s="67">
        <v>0.59722222222222199</v>
      </c>
      <c r="G17" s="36">
        <v>178</v>
      </c>
      <c r="H17" s="68">
        <v>68.106549999999999</v>
      </c>
      <c r="I17" s="17">
        <v>59.994966666666699</v>
      </c>
      <c r="J17" s="23" t="s">
        <v>204</v>
      </c>
      <c r="K17" s="28" t="s">
        <v>205</v>
      </c>
      <c r="L17" s="55" t="s">
        <v>24</v>
      </c>
      <c r="M17" s="55"/>
      <c r="N17" s="55"/>
      <c r="O17" s="55"/>
      <c r="P17" s="55"/>
      <c r="Q17" s="23">
        <v>13</v>
      </c>
      <c r="R17" s="58">
        <v>1.8056666666666672</v>
      </c>
      <c r="S17" s="23">
        <v>203.69</v>
      </c>
      <c r="T17" s="24">
        <v>105.21177685950413</v>
      </c>
      <c r="U17" s="24"/>
      <c r="V17" s="23">
        <v>39.54</v>
      </c>
      <c r="W17" s="69">
        <v>20.423553719008265</v>
      </c>
      <c r="X17" s="69"/>
      <c r="Y17" s="23">
        <f>2736-800</f>
        <v>1936</v>
      </c>
      <c r="Z17" s="39"/>
    </row>
    <row r="18" spans="1:26" s="63" customFormat="1" x14ac:dyDescent="0.2">
      <c r="A18" s="33" t="s">
        <v>19</v>
      </c>
      <c r="B18" s="32" t="s">
        <v>201</v>
      </c>
      <c r="C18" s="50" t="s">
        <v>202</v>
      </c>
      <c r="D18" s="13">
        <v>0.43055555555555602</v>
      </c>
      <c r="E18" s="66" t="s">
        <v>203</v>
      </c>
      <c r="F18" s="67">
        <v>0.59722222222222199</v>
      </c>
      <c r="G18" s="36">
        <v>178</v>
      </c>
      <c r="H18" s="68">
        <v>68.106549999999999</v>
      </c>
      <c r="I18" s="17">
        <v>59.994966666666699</v>
      </c>
      <c r="J18" s="23" t="s">
        <v>204</v>
      </c>
      <c r="K18" s="28" t="s">
        <v>205</v>
      </c>
      <c r="L18" s="55" t="s">
        <v>24</v>
      </c>
      <c r="M18" s="55"/>
      <c r="N18" s="55"/>
      <c r="O18" s="55"/>
      <c r="P18" s="55"/>
      <c r="Q18" s="23">
        <v>10</v>
      </c>
      <c r="R18" s="58">
        <v>2.038333333333334</v>
      </c>
      <c r="S18" s="23">
        <v>184.56</v>
      </c>
      <c r="T18" s="24">
        <v>80.734908136482943</v>
      </c>
      <c r="U18" s="24"/>
      <c r="V18" s="23">
        <v>34.090000000000003</v>
      </c>
      <c r="W18" s="69">
        <v>14.912510936132984</v>
      </c>
      <c r="X18" s="69"/>
      <c r="Y18" s="23">
        <f>2696-410</f>
        <v>2286</v>
      </c>
      <c r="Z18" s="39" t="s">
        <v>64</v>
      </c>
    </row>
    <row r="19" spans="1:26" s="63" customFormat="1" x14ac:dyDescent="0.2">
      <c r="A19" s="33" t="s">
        <v>19</v>
      </c>
      <c r="B19" s="32" t="s">
        <v>201</v>
      </c>
      <c r="C19" s="50" t="s">
        <v>202</v>
      </c>
      <c r="D19" s="13">
        <v>0.43055555555555602</v>
      </c>
      <c r="E19" s="66" t="s">
        <v>203</v>
      </c>
      <c r="F19" s="67">
        <v>0.59722222222222199</v>
      </c>
      <c r="G19" s="36">
        <v>178</v>
      </c>
      <c r="H19" s="68">
        <v>68.106549999999999</v>
      </c>
      <c r="I19" s="17">
        <v>59.994966666666699</v>
      </c>
      <c r="J19" s="23" t="s">
        <v>204</v>
      </c>
      <c r="K19" s="28" t="s">
        <v>205</v>
      </c>
      <c r="L19" s="55" t="s">
        <v>24</v>
      </c>
      <c r="M19" s="55"/>
      <c r="N19" s="55"/>
      <c r="O19" s="55"/>
      <c r="P19" s="55"/>
      <c r="Q19" s="23">
        <v>9</v>
      </c>
      <c r="R19" s="58">
        <v>2.2396666666666647</v>
      </c>
      <c r="S19" s="23">
        <v>168.39</v>
      </c>
      <c r="T19" s="24">
        <v>62.159468438538205</v>
      </c>
      <c r="U19" s="24"/>
      <c r="V19" s="23">
        <v>29.41</v>
      </c>
      <c r="W19" s="69">
        <v>10.856404577334811</v>
      </c>
      <c r="X19" s="69"/>
      <c r="Y19" s="23">
        <v>2709</v>
      </c>
      <c r="Z19" s="39" t="s">
        <v>64</v>
      </c>
    </row>
    <row r="20" spans="1:26" s="63" customFormat="1" x14ac:dyDescent="0.2">
      <c r="A20" s="33" t="s">
        <v>19</v>
      </c>
      <c r="B20" s="32" t="s">
        <v>201</v>
      </c>
      <c r="C20" s="50" t="s">
        <v>202</v>
      </c>
      <c r="D20" s="13">
        <v>0.43055555555555602</v>
      </c>
      <c r="E20" s="66" t="s">
        <v>203</v>
      </c>
      <c r="F20" s="67">
        <v>0.59722222222222199</v>
      </c>
      <c r="G20" s="36">
        <v>178</v>
      </c>
      <c r="H20" s="68">
        <v>68.106549999999999</v>
      </c>
      <c r="I20" s="17">
        <v>59.994966666666699</v>
      </c>
      <c r="J20" s="23" t="s">
        <v>204</v>
      </c>
      <c r="K20" s="28" t="s">
        <v>205</v>
      </c>
      <c r="L20" s="55" t="s">
        <v>24</v>
      </c>
      <c r="M20" s="55"/>
      <c r="N20" s="55"/>
      <c r="O20" s="55"/>
      <c r="P20" s="55"/>
      <c r="Q20" s="23">
        <v>7</v>
      </c>
      <c r="R20" s="58">
        <v>1.6780000000000044</v>
      </c>
      <c r="S20" s="23">
        <v>154.69999999999999</v>
      </c>
      <c r="T20" s="24">
        <v>57.445228369847754</v>
      </c>
      <c r="U20" s="24"/>
      <c r="V20" s="23">
        <v>25.91</v>
      </c>
      <c r="W20" s="69">
        <v>9.6212402525064977</v>
      </c>
      <c r="X20" s="69"/>
      <c r="Y20" s="23">
        <v>2693</v>
      </c>
      <c r="Z20" s="39" t="s">
        <v>78</v>
      </c>
    </row>
    <row r="21" spans="1:26" s="63" customFormat="1" x14ac:dyDescent="0.2">
      <c r="A21" s="33" t="s">
        <v>19</v>
      </c>
      <c r="B21" s="32" t="s">
        <v>201</v>
      </c>
      <c r="C21" s="50" t="s">
        <v>202</v>
      </c>
      <c r="D21" s="13">
        <v>0.43055555555555602</v>
      </c>
      <c r="E21" s="66" t="s">
        <v>203</v>
      </c>
      <c r="F21" s="67">
        <v>0.59722222222222199</v>
      </c>
      <c r="G21" s="36">
        <v>178</v>
      </c>
      <c r="H21" s="68">
        <v>68.106549999999999</v>
      </c>
      <c r="I21" s="17">
        <v>59.994966666666699</v>
      </c>
      <c r="J21" s="23" t="s">
        <v>204</v>
      </c>
      <c r="K21" s="28" t="s">
        <v>205</v>
      </c>
      <c r="L21" s="55" t="s">
        <v>24</v>
      </c>
      <c r="M21" s="55"/>
      <c r="N21" s="55"/>
      <c r="O21" s="55"/>
      <c r="P21" s="55"/>
      <c r="Q21" s="23">
        <v>5</v>
      </c>
      <c r="R21" s="58">
        <v>2.0103333333333282</v>
      </c>
      <c r="S21" s="23">
        <v>127.38</v>
      </c>
      <c r="T21" s="24">
        <v>47.247774480712167</v>
      </c>
      <c r="U21" s="24"/>
      <c r="V21" s="23">
        <v>19.670000000000002</v>
      </c>
      <c r="W21" s="69">
        <v>7.2959940652818993</v>
      </c>
      <c r="X21" s="69"/>
      <c r="Y21" s="23">
        <v>2696</v>
      </c>
      <c r="Z21" s="39" t="s">
        <v>78</v>
      </c>
    </row>
    <row r="22" spans="1:26" s="63" customFormat="1" x14ac:dyDescent="0.2">
      <c r="A22" s="33" t="s">
        <v>19</v>
      </c>
      <c r="B22" s="32" t="s">
        <v>201</v>
      </c>
      <c r="C22" s="50" t="s">
        <v>202</v>
      </c>
      <c r="D22" s="13">
        <v>0.43055555555555602</v>
      </c>
      <c r="E22" s="66" t="s">
        <v>203</v>
      </c>
      <c r="F22" s="67">
        <v>0.59722222222222199</v>
      </c>
      <c r="G22" s="36">
        <v>178</v>
      </c>
      <c r="H22" s="68">
        <v>68.106549999999999</v>
      </c>
      <c r="I22" s="17">
        <v>59.994966666666699</v>
      </c>
      <c r="J22" s="23" t="s">
        <v>204</v>
      </c>
      <c r="K22" s="28" t="s">
        <v>205</v>
      </c>
      <c r="L22" s="55" t="s">
        <v>24</v>
      </c>
      <c r="M22" s="55"/>
      <c r="N22" s="55"/>
      <c r="O22" s="55"/>
      <c r="P22" s="55"/>
      <c r="Q22" s="23">
        <v>3</v>
      </c>
      <c r="R22" s="58">
        <v>2.0559999999999974</v>
      </c>
      <c r="S22" s="23">
        <v>105.97</v>
      </c>
      <c r="T22" s="24">
        <v>39.350167099888601</v>
      </c>
      <c r="U22" s="24"/>
      <c r="V22" s="23">
        <v>17.14</v>
      </c>
      <c r="W22" s="69">
        <v>6.3646490902339394</v>
      </c>
      <c r="X22" s="69"/>
      <c r="Y22" s="23">
        <v>2693</v>
      </c>
      <c r="Z22" s="39"/>
    </row>
    <row r="23" spans="1:26" s="63" customFormat="1" x14ac:dyDescent="0.2">
      <c r="A23" s="33" t="s">
        <v>19</v>
      </c>
      <c r="B23" s="32" t="s">
        <v>201</v>
      </c>
      <c r="C23" s="50" t="s">
        <v>202</v>
      </c>
      <c r="D23" s="13">
        <v>0.43055555555555602</v>
      </c>
      <c r="E23" s="66" t="s">
        <v>203</v>
      </c>
      <c r="F23" s="67">
        <v>0.59722222222222199</v>
      </c>
      <c r="G23" s="36">
        <v>178</v>
      </c>
      <c r="H23" s="68">
        <v>68.106549999999999</v>
      </c>
      <c r="I23" s="17">
        <v>59.994966666666699</v>
      </c>
      <c r="J23" s="23" t="s">
        <v>204</v>
      </c>
      <c r="K23" s="28" t="s">
        <v>205</v>
      </c>
      <c r="L23" s="55" t="s">
        <v>24</v>
      </c>
      <c r="M23" s="55"/>
      <c r="N23" s="55"/>
      <c r="O23" s="55"/>
      <c r="P23" s="55"/>
      <c r="Q23" s="23">
        <v>1</v>
      </c>
      <c r="R23" s="58">
        <v>2.0183333333333309</v>
      </c>
      <c r="S23" s="23">
        <v>82.42</v>
      </c>
      <c r="T23" s="24">
        <v>30.503330866025166</v>
      </c>
      <c r="U23" s="24"/>
      <c r="V23" s="23">
        <v>9.74</v>
      </c>
      <c r="W23" s="69">
        <v>3.6047372316802369</v>
      </c>
      <c r="X23" s="69"/>
      <c r="Y23" s="23">
        <v>2702</v>
      </c>
      <c r="Z23" s="39" t="s">
        <v>78</v>
      </c>
    </row>
    <row r="24" spans="1:26" s="63" customFormat="1" x14ac:dyDescent="0.2">
      <c r="A24" s="33" t="s">
        <v>19</v>
      </c>
      <c r="B24" s="32" t="s">
        <v>201</v>
      </c>
      <c r="C24" s="50" t="s">
        <v>202</v>
      </c>
      <c r="D24" s="13">
        <v>0.43055555555555602</v>
      </c>
      <c r="E24" s="66" t="s">
        <v>203</v>
      </c>
      <c r="F24" s="67">
        <v>0.59722222222222199</v>
      </c>
      <c r="G24" s="36">
        <v>178</v>
      </c>
      <c r="H24" s="68">
        <v>68.106549999999999</v>
      </c>
      <c r="I24" s="17">
        <v>59.994966666666699</v>
      </c>
      <c r="J24" s="23" t="s">
        <v>204</v>
      </c>
      <c r="K24" s="28" t="s">
        <v>205</v>
      </c>
      <c r="L24" s="19" t="s">
        <v>39</v>
      </c>
      <c r="M24" s="19"/>
      <c r="N24" s="19"/>
      <c r="O24" s="19"/>
      <c r="P24" s="19"/>
      <c r="Q24" s="23"/>
      <c r="R24" s="58">
        <v>2.082333333333338</v>
      </c>
      <c r="S24" s="23">
        <v>30.2</v>
      </c>
      <c r="T24" s="23"/>
      <c r="U24" s="23"/>
      <c r="V24" s="23">
        <v>3.7</v>
      </c>
      <c r="W24" s="23"/>
      <c r="X24" s="23"/>
      <c r="Y24" s="23" t="s">
        <v>26</v>
      </c>
      <c r="Z24" s="39"/>
    </row>
    <row r="25" spans="1:26" s="63" customFormat="1" x14ac:dyDescent="0.2">
      <c r="A25" s="33" t="s">
        <v>19</v>
      </c>
      <c r="B25" s="32" t="s">
        <v>201</v>
      </c>
      <c r="C25" s="50" t="s">
        <v>202</v>
      </c>
      <c r="D25" s="13">
        <v>0.43055555555555602</v>
      </c>
      <c r="E25" s="66" t="s">
        <v>203</v>
      </c>
      <c r="F25" s="67">
        <v>0.59722222222222199</v>
      </c>
      <c r="G25" s="36">
        <v>178</v>
      </c>
      <c r="H25" s="68">
        <v>68.106549999999999</v>
      </c>
      <c r="I25" s="17">
        <v>59.994966666666699</v>
      </c>
      <c r="J25" s="23" t="s">
        <v>204</v>
      </c>
      <c r="K25" s="28" t="s">
        <v>205</v>
      </c>
      <c r="L25" s="19" t="s">
        <v>39</v>
      </c>
      <c r="M25" s="19"/>
      <c r="N25" s="19"/>
      <c r="O25" s="19"/>
      <c r="P25" s="19"/>
      <c r="Q25" s="23"/>
      <c r="R25" s="58">
        <v>1.9653333333333336</v>
      </c>
      <c r="S25" s="23">
        <v>31.28</v>
      </c>
      <c r="T25" s="23"/>
      <c r="U25" s="23"/>
      <c r="V25" s="23">
        <v>3.12</v>
      </c>
      <c r="W25" s="23"/>
      <c r="X25" s="23"/>
      <c r="Y25" s="23" t="s">
        <v>26</v>
      </c>
      <c r="Z25" s="39"/>
    </row>
    <row r="26" spans="1:26" s="63" customFormat="1" x14ac:dyDescent="0.2">
      <c r="A26" s="48" t="s">
        <v>19</v>
      </c>
      <c r="B26" s="49" t="s">
        <v>207</v>
      </c>
      <c r="C26" s="12">
        <v>42548</v>
      </c>
      <c r="D26" s="13">
        <v>0.50416666666666665</v>
      </c>
      <c r="E26" s="51" t="s">
        <v>208</v>
      </c>
      <c r="F26" s="52">
        <v>0.67083333333333339</v>
      </c>
      <c r="G26" s="36">
        <f t="shared" ref="G26:G37" si="0">C26-42369</f>
        <v>179</v>
      </c>
      <c r="H26" s="53">
        <v>68.136416666666662</v>
      </c>
      <c r="I26" s="17">
        <v>58.931249999999999</v>
      </c>
      <c r="J26" s="23" t="s">
        <v>209</v>
      </c>
      <c r="K26" s="37">
        <v>106</v>
      </c>
      <c r="L26" s="55" t="s">
        <v>24</v>
      </c>
      <c r="M26" s="55"/>
      <c r="N26" s="55"/>
      <c r="O26" s="55"/>
      <c r="P26" s="55"/>
      <c r="Q26" s="23">
        <v>18</v>
      </c>
      <c r="R26" s="58">
        <v>2.1519999999999939</v>
      </c>
      <c r="S26" s="23">
        <v>215.57</v>
      </c>
      <c r="T26" s="24">
        <v>156.89228529839883</v>
      </c>
      <c r="U26" s="24"/>
      <c r="V26" s="23">
        <v>37.979999999999997</v>
      </c>
      <c r="W26" s="69">
        <v>27.641921397379914</v>
      </c>
      <c r="X26" s="69"/>
      <c r="Y26" s="23">
        <f>2000-626</f>
        <v>1374</v>
      </c>
      <c r="Z26" s="39" t="s">
        <v>146</v>
      </c>
    </row>
    <row r="27" spans="1:26" s="63" customFormat="1" x14ac:dyDescent="0.2">
      <c r="A27" s="48" t="s">
        <v>19</v>
      </c>
      <c r="B27" s="49" t="s">
        <v>207</v>
      </c>
      <c r="C27" s="12">
        <v>42548</v>
      </c>
      <c r="D27" s="13">
        <v>0.50416666666666665</v>
      </c>
      <c r="E27" s="51" t="s">
        <v>208</v>
      </c>
      <c r="F27" s="52">
        <v>0.67083333333333339</v>
      </c>
      <c r="G27" s="36">
        <f t="shared" si="0"/>
        <v>179</v>
      </c>
      <c r="H27" s="53">
        <v>68.136416666666662</v>
      </c>
      <c r="I27" s="17">
        <v>58.931249999999999</v>
      </c>
      <c r="J27" s="23" t="s">
        <v>209</v>
      </c>
      <c r="K27" s="37">
        <v>106</v>
      </c>
      <c r="L27" s="55" t="s">
        <v>24</v>
      </c>
      <c r="M27" s="55"/>
      <c r="N27" s="55"/>
      <c r="O27" s="55"/>
      <c r="P27" s="55"/>
      <c r="Q27" s="23">
        <v>16</v>
      </c>
      <c r="R27" s="58">
        <v>1.6996666666666655</v>
      </c>
      <c r="S27" s="23">
        <v>243.36</v>
      </c>
      <c r="T27" s="24">
        <v>144</v>
      </c>
      <c r="U27" s="24"/>
      <c r="V27" s="23">
        <v>42.85</v>
      </c>
      <c r="W27" s="69">
        <v>25.355029585798817</v>
      </c>
      <c r="X27" s="69"/>
      <c r="Y27" s="23">
        <f>1945-255</f>
        <v>1690</v>
      </c>
      <c r="Z27" s="39" t="s">
        <v>210</v>
      </c>
    </row>
    <row r="28" spans="1:26" s="63" customFormat="1" x14ac:dyDescent="0.2">
      <c r="A28" s="48" t="s">
        <v>19</v>
      </c>
      <c r="B28" s="49" t="s">
        <v>207</v>
      </c>
      <c r="C28" s="12">
        <v>42548</v>
      </c>
      <c r="D28" s="13">
        <v>0.50416666666666698</v>
      </c>
      <c r="E28" s="51" t="s">
        <v>208</v>
      </c>
      <c r="F28" s="52">
        <v>0.67083333333333295</v>
      </c>
      <c r="G28" s="36">
        <f t="shared" si="0"/>
        <v>179</v>
      </c>
      <c r="H28" s="53">
        <v>68.136416666666705</v>
      </c>
      <c r="I28" s="17">
        <v>58.931249999999999</v>
      </c>
      <c r="J28" s="23" t="s">
        <v>209</v>
      </c>
      <c r="K28" s="37">
        <v>106</v>
      </c>
      <c r="L28" s="55" t="s">
        <v>24</v>
      </c>
      <c r="M28" s="55"/>
      <c r="N28" s="55"/>
      <c r="O28" s="55"/>
      <c r="P28" s="55"/>
      <c r="Q28" s="23">
        <v>14</v>
      </c>
      <c r="R28" s="23">
        <v>1.867999999999995</v>
      </c>
      <c r="S28" s="23">
        <v>261.95</v>
      </c>
      <c r="T28" s="24">
        <v>198.44696969696969</v>
      </c>
      <c r="U28" s="24"/>
      <c r="V28" s="23">
        <v>24.74</v>
      </c>
      <c r="W28" s="69">
        <v>18.742424242424242</v>
      </c>
      <c r="X28" s="69"/>
      <c r="Y28" s="23">
        <f>1920-600</f>
        <v>1320</v>
      </c>
      <c r="Z28" s="39" t="s">
        <v>211</v>
      </c>
    </row>
    <row r="29" spans="1:26" s="63" customFormat="1" x14ac:dyDescent="0.2">
      <c r="A29" s="48" t="s">
        <v>19</v>
      </c>
      <c r="B29" s="49" t="s">
        <v>207</v>
      </c>
      <c r="C29" s="12">
        <v>42548</v>
      </c>
      <c r="D29" s="13">
        <v>0.50416666666666698</v>
      </c>
      <c r="E29" s="51" t="s">
        <v>208</v>
      </c>
      <c r="F29" s="52">
        <v>0.67083333333333295</v>
      </c>
      <c r="G29" s="36">
        <f t="shared" si="0"/>
        <v>179</v>
      </c>
      <c r="H29" s="53">
        <v>68.136416666666705</v>
      </c>
      <c r="I29" s="17">
        <v>58.931249999999999</v>
      </c>
      <c r="J29" s="23" t="s">
        <v>209</v>
      </c>
      <c r="K29" s="37">
        <v>106</v>
      </c>
      <c r="L29" s="55" t="s">
        <v>24</v>
      </c>
      <c r="M29" s="55"/>
      <c r="N29" s="55"/>
      <c r="O29" s="55"/>
      <c r="P29" s="55"/>
      <c r="Q29" s="23">
        <v>12</v>
      </c>
      <c r="R29" s="23">
        <v>1.9519999999999982</v>
      </c>
      <c r="S29" s="23">
        <v>203.09</v>
      </c>
      <c r="T29" s="24">
        <v>138.62798634812287</v>
      </c>
      <c r="U29" s="24"/>
      <c r="V29" s="23">
        <v>35.26</v>
      </c>
      <c r="W29" s="69">
        <v>24.068259385665527</v>
      </c>
      <c r="X29" s="69"/>
      <c r="Y29" s="23">
        <f>1950-485</f>
        <v>1465</v>
      </c>
      <c r="Z29" s="39"/>
    </row>
    <row r="30" spans="1:26" s="63" customFormat="1" x14ac:dyDescent="0.2">
      <c r="A30" s="48" t="s">
        <v>19</v>
      </c>
      <c r="B30" s="49" t="s">
        <v>207</v>
      </c>
      <c r="C30" s="12">
        <v>42548</v>
      </c>
      <c r="D30" s="13">
        <v>0.50416666666666698</v>
      </c>
      <c r="E30" s="51" t="s">
        <v>208</v>
      </c>
      <c r="F30" s="52">
        <v>0.67083333333333295</v>
      </c>
      <c r="G30" s="36">
        <f t="shared" si="0"/>
        <v>179</v>
      </c>
      <c r="H30" s="53">
        <v>68.136416666666705</v>
      </c>
      <c r="I30" s="17">
        <v>58.931249999999999</v>
      </c>
      <c r="J30" s="23" t="s">
        <v>209</v>
      </c>
      <c r="K30" s="37">
        <v>106</v>
      </c>
      <c r="L30" s="55" t="s">
        <v>24</v>
      </c>
      <c r="M30" s="55"/>
      <c r="N30" s="55"/>
      <c r="O30" s="55"/>
      <c r="P30" s="55"/>
      <c r="Q30" s="23">
        <v>10</v>
      </c>
      <c r="R30" s="58">
        <v>1.8683333333333323</v>
      </c>
      <c r="S30" s="23">
        <v>187.05</v>
      </c>
      <c r="T30" s="24">
        <v>132.19081272084804</v>
      </c>
      <c r="U30" s="24"/>
      <c r="V30" s="23">
        <v>30.39</v>
      </c>
      <c r="W30" s="69">
        <v>21.477031802120141</v>
      </c>
      <c r="X30" s="69"/>
      <c r="Y30" s="23">
        <f>1965-550</f>
        <v>1415</v>
      </c>
      <c r="Z30" s="39"/>
    </row>
    <row r="31" spans="1:26" s="63" customFormat="1" x14ac:dyDescent="0.2">
      <c r="A31" s="48" t="s">
        <v>19</v>
      </c>
      <c r="B31" s="49" t="s">
        <v>207</v>
      </c>
      <c r="C31" s="12">
        <v>42548</v>
      </c>
      <c r="D31" s="13">
        <v>0.50416666666666698</v>
      </c>
      <c r="E31" s="51" t="s">
        <v>208</v>
      </c>
      <c r="F31" s="52">
        <v>0.67083333333333295</v>
      </c>
      <c r="G31" s="36">
        <f t="shared" si="0"/>
        <v>179</v>
      </c>
      <c r="H31" s="53">
        <v>68.136416666666705</v>
      </c>
      <c r="I31" s="17">
        <v>58.931249999999999</v>
      </c>
      <c r="J31" s="23" t="s">
        <v>209</v>
      </c>
      <c r="K31" s="37">
        <v>106</v>
      </c>
      <c r="L31" s="55" t="s">
        <v>24</v>
      </c>
      <c r="M31" s="55"/>
      <c r="N31" s="55"/>
      <c r="O31" s="55"/>
      <c r="P31" s="55"/>
      <c r="Q31" s="23">
        <v>7</v>
      </c>
      <c r="R31" s="58">
        <v>2.0563333333333347</v>
      </c>
      <c r="S31" s="23">
        <v>156.11000000000001</v>
      </c>
      <c r="T31" s="24">
        <v>150.10576923076923</v>
      </c>
      <c r="U31" s="24"/>
      <c r="V31" s="23">
        <v>26.3</v>
      </c>
      <c r="W31" s="69">
        <v>25.28846153846154</v>
      </c>
      <c r="X31" s="69"/>
      <c r="Y31" s="23">
        <v>1040</v>
      </c>
      <c r="Z31" s="39" t="s">
        <v>212</v>
      </c>
    </row>
    <row r="32" spans="1:26" s="63" customFormat="1" x14ac:dyDescent="0.2">
      <c r="A32" s="48" t="s">
        <v>19</v>
      </c>
      <c r="B32" s="49" t="s">
        <v>207</v>
      </c>
      <c r="C32" s="12">
        <v>42548</v>
      </c>
      <c r="D32" s="13">
        <v>0.50416666666666698</v>
      </c>
      <c r="E32" s="51" t="s">
        <v>208</v>
      </c>
      <c r="F32" s="52">
        <v>0.67083333333333295</v>
      </c>
      <c r="G32" s="36">
        <f t="shared" si="0"/>
        <v>179</v>
      </c>
      <c r="H32" s="53">
        <v>68.136416666666705</v>
      </c>
      <c r="I32" s="17">
        <v>58.931249999999999</v>
      </c>
      <c r="J32" s="23" t="s">
        <v>209</v>
      </c>
      <c r="K32" s="37">
        <v>106</v>
      </c>
      <c r="L32" s="55" t="s">
        <v>24</v>
      </c>
      <c r="M32" s="55"/>
      <c r="N32" s="55"/>
      <c r="O32" s="55"/>
      <c r="P32" s="55"/>
      <c r="Q32" s="23">
        <v>6</v>
      </c>
      <c r="R32" s="58">
        <v>1.7543333333333351</v>
      </c>
      <c r="S32" s="23">
        <v>173.02</v>
      </c>
      <c r="T32" s="24">
        <v>86.51</v>
      </c>
      <c r="U32" s="24"/>
      <c r="V32" s="23">
        <v>24.74</v>
      </c>
      <c r="W32" s="69">
        <v>12.37</v>
      </c>
      <c r="X32" s="69"/>
      <c r="Y32" s="23">
        <v>2000</v>
      </c>
      <c r="Z32" s="39"/>
    </row>
    <row r="33" spans="1:26" s="63" customFormat="1" x14ac:dyDescent="0.2">
      <c r="A33" s="48" t="s">
        <v>19</v>
      </c>
      <c r="B33" s="49" t="s">
        <v>207</v>
      </c>
      <c r="C33" s="12">
        <v>42548</v>
      </c>
      <c r="D33" s="13">
        <v>0.50416666666666698</v>
      </c>
      <c r="E33" s="51" t="s">
        <v>208</v>
      </c>
      <c r="F33" s="52">
        <v>0.67083333333333295</v>
      </c>
      <c r="G33" s="36">
        <f t="shared" si="0"/>
        <v>179</v>
      </c>
      <c r="H33" s="53">
        <v>68.136416666666705</v>
      </c>
      <c r="I33" s="17">
        <v>58.931249999999999</v>
      </c>
      <c r="J33" s="23" t="s">
        <v>209</v>
      </c>
      <c r="K33" s="37">
        <v>106</v>
      </c>
      <c r="L33" s="55" t="s">
        <v>24</v>
      </c>
      <c r="M33" s="55"/>
      <c r="N33" s="55"/>
      <c r="O33" s="55"/>
      <c r="P33" s="55"/>
      <c r="Q33" s="23">
        <v>4</v>
      </c>
      <c r="R33" s="58">
        <v>2.0430000000000064</v>
      </c>
      <c r="S33" s="23">
        <v>119.53</v>
      </c>
      <c r="T33" s="24">
        <v>59.765000000000001</v>
      </c>
      <c r="U33" s="24"/>
      <c r="V33" s="23">
        <v>18.5</v>
      </c>
      <c r="W33" s="69">
        <v>9.25</v>
      </c>
      <c r="X33" s="69"/>
      <c r="Y33" s="23">
        <v>2000</v>
      </c>
      <c r="Z33" s="39"/>
    </row>
    <row r="34" spans="1:26" s="63" customFormat="1" x14ac:dyDescent="0.2">
      <c r="A34" s="48" t="s">
        <v>19</v>
      </c>
      <c r="B34" s="49" t="s">
        <v>207</v>
      </c>
      <c r="C34" s="12">
        <v>42548</v>
      </c>
      <c r="D34" s="13">
        <v>0.50416666666666698</v>
      </c>
      <c r="E34" s="51" t="s">
        <v>208</v>
      </c>
      <c r="F34" s="52">
        <v>0.67083333333333295</v>
      </c>
      <c r="G34" s="36">
        <f t="shared" si="0"/>
        <v>179</v>
      </c>
      <c r="H34" s="53">
        <v>68.136416666666705</v>
      </c>
      <c r="I34" s="17">
        <v>58.931249999999999</v>
      </c>
      <c r="J34" s="23" t="s">
        <v>209</v>
      </c>
      <c r="K34" s="37">
        <v>106</v>
      </c>
      <c r="L34" s="55" t="s">
        <v>24</v>
      </c>
      <c r="M34" s="55"/>
      <c r="N34" s="55"/>
      <c r="O34" s="55"/>
      <c r="P34" s="55"/>
      <c r="Q34" s="23">
        <v>2</v>
      </c>
      <c r="R34" s="58">
        <v>2.054000000000002</v>
      </c>
      <c r="S34" s="23">
        <v>84.3</v>
      </c>
      <c r="T34" s="24">
        <v>42.15</v>
      </c>
      <c r="U34" s="24"/>
      <c r="V34" s="23">
        <v>12.47</v>
      </c>
      <c r="W34" s="69">
        <v>6.2350000000000003</v>
      </c>
      <c r="X34" s="69"/>
      <c r="Y34" s="23">
        <v>2000</v>
      </c>
      <c r="Z34" s="39"/>
    </row>
    <row r="35" spans="1:26" s="63" customFormat="1" x14ac:dyDescent="0.2">
      <c r="A35" s="48" t="s">
        <v>19</v>
      </c>
      <c r="B35" s="49" t="s">
        <v>207</v>
      </c>
      <c r="C35" s="12">
        <v>42548</v>
      </c>
      <c r="D35" s="13">
        <v>0.50416666666666698</v>
      </c>
      <c r="E35" s="51" t="s">
        <v>208</v>
      </c>
      <c r="F35" s="52">
        <v>0.67083333333333295</v>
      </c>
      <c r="G35" s="36">
        <f t="shared" si="0"/>
        <v>179</v>
      </c>
      <c r="H35" s="53">
        <v>68.136416666666705</v>
      </c>
      <c r="I35" s="17">
        <v>58.931249999999999</v>
      </c>
      <c r="J35" s="23" t="s">
        <v>209</v>
      </c>
      <c r="K35" s="37">
        <v>106</v>
      </c>
      <c r="L35" s="55" t="s">
        <v>24</v>
      </c>
      <c r="M35" s="55"/>
      <c r="N35" s="55"/>
      <c r="O35" s="55"/>
      <c r="P35" s="55"/>
      <c r="Q35" s="23">
        <v>1</v>
      </c>
      <c r="R35" s="58">
        <v>0.28766666666666652</v>
      </c>
      <c r="S35" s="23">
        <v>71.34</v>
      </c>
      <c r="T35" s="24">
        <v>35.67</v>
      </c>
      <c r="U35" s="24"/>
      <c r="V35" s="23">
        <v>8.57</v>
      </c>
      <c r="W35" s="69">
        <v>4.2850000000000001</v>
      </c>
      <c r="X35" s="69"/>
      <c r="Y35" s="23">
        <v>2000</v>
      </c>
      <c r="Z35" s="39"/>
    </row>
    <row r="36" spans="1:26" s="63" customFormat="1" x14ac:dyDescent="0.2">
      <c r="A36" s="48" t="s">
        <v>19</v>
      </c>
      <c r="B36" s="49" t="s">
        <v>207</v>
      </c>
      <c r="C36" s="12">
        <v>42548</v>
      </c>
      <c r="D36" s="13">
        <v>0.50416666666666698</v>
      </c>
      <c r="E36" s="51" t="s">
        <v>208</v>
      </c>
      <c r="F36" s="52">
        <v>0.67083333333333295</v>
      </c>
      <c r="G36" s="36">
        <f t="shared" si="0"/>
        <v>179</v>
      </c>
      <c r="H36" s="53">
        <v>68.136416666666705</v>
      </c>
      <c r="I36" s="17">
        <v>58.931249999999999</v>
      </c>
      <c r="J36" s="23" t="s">
        <v>209</v>
      </c>
      <c r="K36" s="37">
        <v>106</v>
      </c>
      <c r="L36" s="19" t="s">
        <v>39</v>
      </c>
      <c r="M36" s="19"/>
      <c r="N36" s="19"/>
      <c r="O36" s="19"/>
      <c r="P36" s="19"/>
      <c r="Q36" s="23"/>
      <c r="R36" s="58">
        <v>1.1393333333333331</v>
      </c>
      <c r="S36" s="23">
        <v>28.72</v>
      </c>
      <c r="T36" s="23"/>
      <c r="U36" s="23"/>
      <c r="V36" s="23">
        <v>3.12</v>
      </c>
      <c r="W36" s="23"/>
      <c r="X36" s="23"/>
      <c r="Y36" s="23" t="s">
        <v>26</v>
      </c>
      <c r="Z36" s="39"/>
    </row>
    <row r="37" spans="1:26" s="63" customFormat="1" x14ac:dyDescent="0.2">
      <c r="A37" s="48" t="s">
        <v>19</v>
      </c>
      <c r="B37" s="49" t="s">
        <v>207</v>
      </c>
      <c r="C37" s="12">
        <v>42548</v>
      </c>
      <c r="D37" s="13">
        <v>0.50416666666666698</v>
      </c>
      <c r="E37" s="51" t="s">
        <v>208</v>
      </c>
      <c r="F37" s="52">
        <v>0.67083333333333295</v>
      </c>
      <c r="G37" s="36">
        <f t="shared" si="0"/>
        <v>179</v>
      </c>
      <c r="H37" s="53">
        <v>68.136416666666705</v>
      </c>
      <c r="I37" s="17">
        <v>58.931249999999999</v>
      </c>
      <c r="J37" s="23" t="s">
        <v>209</v>
      </c>
      <c r="K37" s="37">
        <v>106</v>
      </c>
      <c r="L37" s="19" t="s">
        <v>39</v>
      </c>
      <c r="M37" s="19"/>
      <c r="N37" s="19"/>
      <c r="O37" s="19"/>
      <c r="P37" s="19"/>
      <c r="Q37" s="23"/>
      <c r="R37" s="58">
        <v>0.22399999999999665</v>
      </c>
      <c r="S37" s="23">
        <v>28.19</v>
      </c>
      <c r="T37" s="23"/>
      <c r="U37" s="23"/>
      <c r="V37" s="23">
        <v>2.92</v>
      </c>
      <c r="W37" s="23"/>
      <c r="X37" s="23"/>
      <c r="Y37" s="23" t="s">
        <v>26</v>
      </c>
      <c r="Z37" s="39"/>
    </row>
    <row r="38" spans="1:26" s="63" customFormat="1" x14ac:dyDescent="0.2">
      <c r="A38" s="33" t="s">
        <v>19</v>
      </c>
      <c r="B38" s="32" t="s">
        <v>213</v>
      </c>
      <c r="C38" s="71">
        <v>42549</v>
      </c>
      <c r="D38" s="13">
        <v>0.28611111111111115</v>
      </c>
      <c r="E38" s="66" t="s">
        <v>214</v>
      </c>
      <c r="F38" s="67">
        <v>0.45277777777777778</v>
      </c>
      <c r="G38" s="36">
        <f>C38-42369</f>
        <v>180</v>
      </c>
      <c r="H38" s="68">
        <v>68.114483333333339</v>
      </c>
      <c r="I38" s="17">
        <v>57.768650000000001</v>
      </c>
      <c r="J38" s="23" t="s">
        <v>215</v>
      </c>
      <c r="K38" s="37">
        <v>110</v>
      </c>
      <c r="L38" s="55" t="s">
        <v>24</v>
      </c>
      <c r="M38" s="55"/>
      <c r="N38" s="55"/>
      <c r="O38" s="55"/>
      <c r="P38" s="55"/>
      <c r="Q38" s="23">
        <v>17</v>
      </c>
      <c r="R38" s="58">
        <v>2.536999999999999</v>
      </c>
      <c r="S38" s="23">
        <v>266.02</v>
      </c>
      <c r="T38" s="24">
        <v>186.54978962131838</v>
      </c>
      <c r="U38" s="24"/>
      <c r="V38" s="23">
        <v>50.4</v>
      </c>
      <c r="W38" s="69">
        <v>35.343618513323982</v>
      </c>
      <c r="X38" s="69"/>
      <c r="Y38" s="23">
        <f>2000-574</f>
        <v>1426</v>
      </c>
      <c r="Z38" s="39" t="s">
        <v>146</v>
      </c>
    </row>
    <row r="39" spans="1:26" s="63" customFormat="1" x14ac:dyDescent="0.2">
      <c r="A39" s="33" t="s">
        <v>19</v>
      </c>
      <c r="B39" s="32" t="s">
        <v>213</v>
      </c>
      <c r="C39" s="71">
        <v>42549</v>
      </c>
      <c r="D39" s="13">
        <v>0.28611111111111115</v>
      </c>
      <c r="E39" s="66" t="s">
        <v>214</v>
      </c>
      <c r="F39" s="67">
        <v>0.45277777777777778</v>
      </c>
      <c r="G39" s="36">
        <f>C39-42369</f>
        <v>180</v>
      </c>
      <c r="H39" s="68">
        <v>68.114483333333339</v>
      </c>
      <c r="I39" s="17">
        <v>57.768650000000001</v>
      </c>
      <c r="J39" s="23" t="s">
        <v>215</v>
      </c>
      <c r="K39" s="37">
        <v>110</v>
      </c>
      <c r="L39" s="55" t="s">
        <v>24</v>
      </c>
      <c r="M39" s="55"/>
      <c r="N39" s="55"/>
      <c r="O39" s="55"/>
      <c r="P39" s="55"/>
      <c r="Q39" s="23">
        <v>15</v>
      </c>
      <c r="R39" s="58">
        <v>1.9463333333333281</v>
      </c>
      <c r="S39" s="23">
        <v>234.43</v>
      </c>
      <c r="T39" s="24">
        <v>117.215</v>
      </c>
      <c r="U39" s="24"/>
      <c r="V39" s="23">
        <v>39.35</v>
      </c>
      <c r="W39" s="69">
        <v>19.675000000000001</v>
      </c>
      <c r="X39" s="69"/>
      <c r="Y39" s="23">
        <v>2000</v>
      </c>
      <c r="Z39" s="39" t="s">
        <v>216</v>
      </c>
    </row>
    <row r="40" spans="1:26" s="63" customFormat="1" x14ac:dyDescent="0.2">
      <c r="A40" s="33" t="s">
        <v>19</v>
      </c>
      <c r="B40" s="32" t="s">
        <v>213</v>
      </c>
      <c r="C40" s="71">
        <v>42549</v>
      </c>
      <c r="D40" s="13">
        <v>0.28611111111111098</v>
      </c>
      <c r="E40" s="66" t="s">
        <v>214</v>
      </c>
      <c r="F40" s="67">
        <v>0.452777777777778</v>
      </c>
      <c r="G40" s="36">
        <f t="shared" ref="G40:G61" si="1">C40-42369</f>
        <v>180</v>
      </c>
      <c r="H40" s="68">
        <v>68.114483333333297</v>
      </c>
      <c r="I40" s="17">
        <v>57.768650000000001</v>
      </c>
      <c r="J40" s="23" t="s">
        <v>215</v>
      </c>
      <c r="K40" s="37">
        <v>110</v>
      </c>
      <c r="L40" s="55" t="s">
        <v>24</v>
      </c>
      <c r="M40" s="55"/>
      <c r="N40" s="55"/>
      <c r="O40" s="55"/>
      <c r="P40" s="55"/>
      <c r="Q40" s="23">
        <v>13</v>
      </c>
      <c r="R40" s="23">
        <v>2.2829999999999941</v>
      </c>
      <c r="S40" s="23">
        <v>198.93</v>
      </c>
      <c r="T40" s="24">
        <v>99.465000000000003</v>
      </c>
      <c r="U40" s="24"/>
      <c r="V40" s="23">
        <v>38.76</v>
      </c>
      <c r="W40" s="69">
        <v>19.38</v>
      </c>
      <c r="X40" s="69"/>
      <c r="Y40" s="23">
        <v>2000</v>
      </c>
      <c r="Z40" s="39"/>
    </row>
    <row r="41" spans="1:26" s="63" customFormat="1" x14ac:dyDescent="0.2">
      <c r="A41" s="33" t="s">
        <v>19</v>
      </c>
      <c r="B41" s="32" t="s">
        <v>213</v>
      </c>
      <c r="C41" s="71">
        <v>42549</v>
      </c>
      <c r="D41" s="13">
        <v>0.28611111111111098</v>
      </c>
      <c r="E41" s="66" t="s">
        <v>214</v>
      </c>
      <c r="F41" s="67">
        <v>0.452777777777778</v>
      </c>
      <c r="G41" s="36">
        <f t="shared" si="1"/>
        <v>180</v>
      </c>
      <c r="H41" s="68">
        <v>68.114483333333297</v>
      </c>
      <c r="I41" s="17">
        <v>57.768650000000001</v>
      </c>
      <c r="J41" s="23" t="s">
        <v>215</v>
      </c>
      <c r="K41" s="37">
        <v>110</v>
      </c>
      <c r="L41" s="55" t="s">
        <v>24</v>
      </c>
      <c r="M41" s="55"/>
      <c r="N41" s="55"/>
      <c r="O41" s="55"/>
      <c r="P41" s="55"/>
      <c r="Q41" s="23">
        <v>11</v>
      </c>
      <c r="R41" s="58">
        <v>1.9886666666666599</v>
      </c>
      <c r="S41" s="23">
        <v>221.61</v>
      </c>
      <c r="T41" s="24">
        <v>110.80500000000001</v>
      </c>
      <c r="U41" s="24"/>
      <c r="V41" s="23">
        <v>43.24</v>
      </c>
      <c r="W41" s="69">
        <v>21.62</v>
      </c>
      <c r="X41" s="69"/>
      <c r="Y41" s="23">
        <v>2000</v>
      </c>
      <c r="Z41" s="39" t="s">
        <v>151</v>
      </c>
    </row>
    <row r="42" spans="1:26" s="63" customFormat="1" x14ac:dyDescent="0.2">
      <c r="A42" s="33" t="s">
        <v>19</v>
      </c>
      <c r="B42" s="32" t="s">
        <v>213</v>
      </c>
      <c r="C42" s="71">
        <v>42549</v>
      </c>
      <c r="D42" s="13">
        <v>0.28611111111111098</v>
      </c>
      <c r="E42" s="66" t="s">
        <v>214</v>
      </c>
      <c r="F42" s="67">
        <v>0.452777777777778</v>
      </c>
      <c r="G42" s="36">
        <f t="shared" si="1"/>
        <v>180</v>
      </c>
      <c r="H42" s="68">
        <v>68.114483333333297</v>
      </c>
      <c r="I42" s="17">
        <v>57.768650000000001</v>
      </c>
      <c r="J42" s="23" t="s">
        <v>215</v>
      </c>
      <c r="K42" s="37">
        <v>110</v>
      </c>
      <c r="L42" s="55" t="s">
        <v>24</v>
      </c>
      <c r="M42" s="55"/>
      <c r="N42" s="55"/>
      <c r="O42" s="55"/>
      <c r="P42" s="55"/>
      <c r="Q42" s="23">
        <v>8</v>
      </c>
      <c r="R42" s="23">
        <v>2.2419999999999973</v>
      </c>
      <c r="S42" s="23">
        <v>211.81</v>
      </c>
      <c r="T42" s="24">
        <v>105.905</v>
      </c>
      <c r="U42" s="24"/>
      <c r="V42" s="23">
        <v>41.29</v>
      </c>
      <c r="W42" s="69">
        <v>20.645</v>
      </c>
      <c r="X42" s="69"/>
      <c r="Y42" s="23">
        <v>2000</v>
      </c>
      <c r="Z42" s="39"/>
    </row>
    <row r="43" spans="1:26" s="63" customFormat="1" x14ac:dyDescent="0.2">
      <c r="A43" s="33" t="s">
        <v>19</v>
      </c>
      <c r="B43" s="32" t="s">
        <v>213</v>
      </c>
      <c r="C43" s="71">
        <v>42549</v>
      </c>
      <c r="D43" s="13">
        <v>0.28611111111111098</v>
      </c>
      <c r="E43" s="66" t="s">
        <v>214</v>
      </c>
      <c r="F43" s="67">
        <v>0.452777777777778</v>
      </c>
      <c r="G43" s="36">
        <f t="shared" si="1"/>
        <v>180</v>
      </c>
      <c r="H43" s="68">
        <v>68.114483333333297</v>
      </c>
      <c r="I43" s="17">
        <v>57.768650000000001</v>
      </c>
      <c r="J43" s="23" t="s">
        <v>215</v>
      </c>
      <c r="K43" s="37">
        <v>110</v>
      </c>
      <c r="L43" s="55" t="s">
        <v>24</v>
      </c>
      <c r="M43" s="55"/>
      <c r="N43" s="55"/>
      <c r="O43" s="55"/>
      <c r="P43" s="55"/>
      <c r="Q43" s="23">
        <v>7</v>
      </c>
      <c r="R43" s="58">
        <v>2.1980000000000075</v>
      </c>
      <c r="S43" s="23">
        <v>167.85</v>
      </c>
      <c r="T43" s="24">
        <v>83.924999999999997</v>
      </c>
      <c r="U43" s="24"/>
      <c r="V43" s="23">
        <v>29.41</v>
      </c>
      <c r="W43" s="69">
        <v>14.705</v>
      </c>
      <c r="X43" s="69"/>
      <c r="Y43" s="23">
        <v>2000</v>
      </c>
      <c r="Z43" s="39"/>
    </row>
    <row r="44" spans="1:26" s="63" customFormat="1" x14ac:dyDescent="0.2">
      <c r="A44" s="33" t="s">
        <v>19</v>
      </c>
      <c r="B44" s="32" t="s">
        <v>213</v>
      </c>
      <c r="C44" s="71">
        <v>42549</v>
      </c>
      <c r="D44" s="13">
        <v>0.28611111111111098</v>
      </c>
      <c r="E44" s="66" t="s">
        <v>214</v>
      </c>
      <c r="F44" s="67">
        <v>0.452777777777778</v>
      </c>
      <c r="G44" s="36">
        <f t="shared" si="1"/>
        <v>180</v>
      </c>
      <c r="H44" s="68">
        <v>68.114483333333297</v>
      </c>
      <c r="I44" s="17">
        <v>57.768650000000001</v>
      </c>
      <c r="J44" s="23" t="s">
        <v>215</v>
      </c>
      <c r="K44" s="37">
        <v>110</v>
      </c>
      <c r="L44" s="55" t="s">
        <v>24</v>
      </c>
      <c r="M44" s="55"/>
      <c r="N44" s="55"/>
      <c r="O44" s="55"/>
      <c r="P44" s="55"/>
      <c r="Q44" s="23">
        <v>5</v>
      </c>
      <c r="R44" s="58">
        <v>2.0956666666666734</v>
      </c>
      <c r="S44" s="23">
        <v>81.95</v>
      </c>
      <c r="T44" s="24">
        <v>81.95</v>
      </c>
      <c r="U44" s="24"/>
      <c r="V44" s="23">
        <v>13.83</v>
      </c>
      <c r="W44" s="69">
        <v>13.83</v>
      </c>
      <c r="X44" s="69"/>
      <c r="Y44" s="23">
        <v>1000</v>
      </c>
      <c r="Z44" s="39"/>
    </row>
    <row r="45" spans="1:26" s="63" customFormat="1" x14ac:dyDescent="0.2">
      <c r="A45" s="33" t="s">
        <v>19</v>
      </c>
      <c r="B45" s="32" t="s">
        <v>213</v>
      </c>
      <c r="C45" s="71">
        <v>42549</v>
      </c>
      <c r="D45" s="13">
        <v>0.28611111111111098</v>
      </c>
      <c r="E45" s="66" t="s">
        <v>214</v>
      </c>
      <c r="F45" s="67">
        <v>0.452777777777778</v>
      </c>
      <c r="G45" s="36">
        <f t="shared" si="1"/>
        <v>180</v>
      </c>
      <c r="H45" s="68">
        <v>68.114483333333297</v>
      </c>
      <c r="I45" s="17">
        <v>57.768650000000001</v>
      </c>
      <c r="J45" s="23" t="s">
        <v>215</v>
      </c>
      <c r="K45" s="37">
        <v>110</v>
      </c>
      <c r="L45" s="55" t="s">
        <v>24</v>
      </c>
      <c r="M45" s="55"/>
      <c r="N45" s="55"/>
      <c r="O45" s="55"/>
      <c r="P45" s="55"/>
      <c r="Q45" s="23">
        <v>3</v>
      </c>
      <c r="R45" s="58">
        <v>2.0259999999999962</v>
      </c>
      <c r="S45" s="23">
        <v>103.42</v>
      </c>
      <c r="T45" s="24">
        <v>51.71</v>
      </c>
      <c r="U45" s="24"/>
      <c r="V45" s="23">
        <v>18.11</v>
      </c>
      <c r="W45" s="69">
        <v>9.0549999999999997</v>
      </c>
      <c r="X45" s="69"/>
      <c r="Y45" s="23">
        <v>2000</v>
      </c>
      <c r="Z45" s="39"/>
    </row>
    <row r="46" spans="1:26" s="63" customFormat="1" x14ac:dyDescent="0.2">
      <c r="A46" s="33" t="s">
        <v>19</v>
      </c>
      <c r="B46" s="32" t="s">
        <v>213</v>
      </c>
      <c r="C46" s="71">
        <v>42549</v>
      </c>
      <c r="D46" s="13">
        <v>0.28611111111111098</v>
      </c>
      <c r="E46" s="66" t="s">
        <v>214</v>
      </c>
      <c r="F46" s="67">
        <v>0.452777777777778</v>
      </c>
      <c r="G46" s="36">
        <f t="shared" si="1"/>
        <v>180</v>
      </c>
      <c r="H46" s="68">
        <v>68.114483333333297</v>
      </c>
      <c r="I46" s="17">
        <v>57.768650000000001</v>
      </c>
      <c r="J46" s="23" t="s">
        <v>215</v>
      </c>
      <c r="K46" s="37">
        <v>110</v>
      </c>
      <c r="L46" s="55" t="s">
        <v>24</v>
      </c>
      <c r="M46" s="55"/>
      <c r="N46" s="55"/>
      <c r="O46" s="55"/>
      <c r="P46" s="55"/>
      <c r="Q46" s="23">
        <v>2</v>
      </c>
      <c r="R46" s="58">
        <v>2.5026666666666699</v>
      </c>
      <c r="S46" s="23">
        <v>94.57</v>
      </c>
      <c r="T46" s="24">
        <v>47.284999999999997</v>
      </c>
      <c r="U46" s="24"/>
      <c r="V46" s="23">
        <v>12.41</v>
      </c>
      <c r="W46" s="69">
        <v>6.2050000000000001</v>
      </c>
      <c r="X46" s="69"/>
      <c r="Y46" s="23">
        <v>2000</v>
      </c>
      <c r="Z46" s="39" t="s">
        <v>146</v>
      </c>
    </row>
    <row r="47" spans="1:26" s="63" customFormat="1" x14ac:dyDescent="0.2">
      <c r="A47" s="33" t="s">
        <v>19</v>
      </c>
      <c r="B47" s="32" t="s">
        <v>213</v>
      </c>
      <c r="C47" s="71">
        <v>42549</v>
      </c>
      <c r="D47" s="13">
        <v>0.28611111111111098</v>
      </c>
      <c r="E47" s="66" t="s">
        <v>214</v>
      </c>
      <c r="F47" s="67">
        <v>0.452777777777778</v>
      </c>
      <c r="G47" s="36">
        <f t="shared" si="1"/>
        <v>180</v>
      </c>
      <c r="H47" s="68">
        <v>68.114483333333297</v>
      </c>
      <c r="I47" s="17">
        <v>57.768650000000001</v>
      </c>
      <c r="J47" s="23" t="s">
        <v>215</v>
      </c>
      <c r="K47" s="37">
        <v>110</v>
      </c>
      <c r="L47" s="55" t="s">
        <v>24</v>
      </c>
      <c r="M47" s="55"/>
      <c r="N47" s="55"/>
      <c r="O47" s="55"/>
      <c r="P47" s="55"/>
      <c r="Q47" s="23">
        <v>1</v>
      </c>
      <c r="R47" s="58">
        <v>2.2766666666666708</v>
      </c>
      <c r="S47" s="23">
        <v>88.72</v>
      </c>
      <c r="T47" s="24">
        <v>44.36</v>
      </c>
      <c r="U47" s="24"/>
      <c r="V47" s="23">
        <v>13.83</v>
      </c>
      <c r="W47" s="69">
        <v>6.915</v>
      </c>
      <c r="X47" s="69"/>
      <c r="Y47" s="23">
        <v>2000</v>
      </c>
      <c r="Z47" s="39"/>
    </row>
    <row r="48" spans="1:26" s="63" customFormat="1" x14ac:dyDescent="0.2">
      <c r="A48" s="33" t="s">
        <v>19</v>
      </c>
      <c r="B48" s="32" t="s">
        <v>213</v>
      </c>
      <c r="C48" s="71">
        <v>42549</v>
      </c>
      <c r="D48" s="13">
        <v>0.28611111111111098</v>
      </c>
      <c r="E48" s="66" t="s">
        <v>214</v>
      </c>
      <c r="F48" s="67">
        <v>0.452777777777778</v>
      </c>
      <c r="G48" s="36">
        <f t="shared" si="1"/>
        <v>180</v>
      </c>
      <c r="H48" s="68">
        <v>68.114483333333297</v>
      </c>
      <c r="I48" s="17">
        <v>57.768650000000001</v>
      </c>
      <c r="J48" s="23" t="s">
        <v>215</v>
      </c>
      <c r="K48" s="37">
        <v>110</v>
      </c>
      <c r="L48" s="19" t="s">
        <v>39</v>
      </c>
      <c r="M48" s="19"/>
      <c r="N48" s="19"/>
      <c r="O48" s="19"/>
      <c r="P48" s="19"/>
      <c r="Q48" s="23"/>
      <c r="R48" s="58">
        <v>2.1283333333333374</v>
      </c>
      <c r="S48" s="23">
        <v>40.270000000000003</v>
      </c>
      <c r="T48" s="23"/>
      <c r="U48" s="23"/>
      <c r="V48" s="23">
        <v>5.26</v>
      </c>
      <c r="W48" s="23"/>
      <c r="X48" s="23"/>
      <c r="Y48" s="23" t="s">
        <v>26</v>
      </c>
      <c r="Z48" s="39"/>
    </row>
    <row r="49" spans="1:26" s="63" customFormat="1" x14ac:dyDescent="0.2">
      <c r="A49" s="33" t="s">
        <v>19</v>
      </c>
      <c r="B49" s="32" t="s">
        <v>213</v>
      </c>
      <c r="C49" s="71">
        <v>42549</v>
      </c>
      <c r="D49" s="13">
        <v>0.28611111111111098</v>
      </c>
      <c r="E49" s="66" t="s">
        <v>214</v>
      </c>
      <c r="F49" s="67">
        <v>0.452777777777778</v>
      </c>
      <c r="G49" s="36">
        <f t="shared" si="1"/>
        <v>180</v>
      </c>
      <c r="H49" s="68">
        <v>68.114483333333297</v>
      </c>
      <c r="I49" s="17">
        <v>57.768650000000001</v>
      </c>
      <c r="J49" s="23" t="s">
        <v>215</v>
      </c>
      <c r="K49" s="37">
        <v>110</v>
      </c>
      <c r="L49" s="19" t="s">
        <v>39</v>
      </c>
      <c r="M49" s="19"/>
      <c r="N49" s="19"/>
      <c r="O49" s="19"/>
      <c r="P49" s="19"/>
      <c r="Q49" s="23"/>
      <c r="R49" s="58">
        <v>2.3896666666666704</v>
      </c>
      <c r="S49" s="23">
        <v>41.95</v>
      </c>
      <c r="T49" s="23"/>
      <c r="U49" s="23"/>
      <c r="V49" s="23">
        <v>7.21</v>
      </c>
      <c r="W49" s="23"/>
      <c r="X49" s="23"/>
      <c r="Y49" s="23" t="s">
        <v>26</v>
      </c>
      <c r="Z49" s="39"/>
    </row>
    <row r="50" spans="1:26" s="63" customFormat="1" x14ac:dyDescent="0.2">
      <c r="A50" s="48" t="s">
        <v>19</v>
      </c>
      <c r="B50" s="48" t="s">
        <v>217</v>
      </c>
      <c r="C50" s="71">
        <v>42551</v>
      </c>
      <c r="D50" s="13">
        <v>0.25</v>
      </c>
      <c r="E50" s="72" t="s">
        <v>218</v>
      </c>
      <c r="F50" s="73">
        <v>0.41666666666666669</v>
      </c>
      <c r="G50" s="36">
        <f t="shared" si="1"/>
        <v>182</v>
      </c>
      <c r="H50" s="74">
        <v>70.008483333333331</v>
      </c>
      <c r="I50" s="17">
        <v>59.123283333333298</v>
      </c>
      <c r="J50" s="23" t="s">
        <v>219</v>
      </c>
      <c r="K50" s="37">
        <v>123</v>
      </c>
      <c r="L50" s="55" t="s">
        <v>24</v>
      </c>
      <c r="M50" s="55"/>
      <c r="N50" s="55"/>
      <c r="O50" s="55"/>
      <c r="P50" s="55"/>
      <c r="Q50" s="23">
        <v>18</v>
      </c>
      <c r="R50" s="58">
        <v>1.0990000000000038</v>
      </c>
      <c r="S50" s="23">
        <v>363.76</v>
      </c>
      <c r="T50" s="24">
        <v>363.76</v>
      </c>
      <c r="U50" s="24"/>
      <c r="V50" s="23">
        <v>52.79</v>
      </c>
      <c r="W50" s="69">
        <v>52.79</v>
      </c>
      <c r="X50" s="69"/>
      <c r="Y50" s="23">
        <v>1000</v>
      </c>
      <c r="Z50" s="39"/>
    </row>
    <row r="51" spans="1:26" s="63" customFormat="1" x14ac:dyDescent="0.2">
      <c r="A51" s="48" t="s">
        <v>19</v>
      </c>
      <c r="B51" s="48" t="s">
        <v>217</v>
      </c>
      <c r="C51" s="71">
        <v>42551</v>
      </c>
      <c r="D51" s="13">
        <v>0.25</v>
      </c>
      <c r="E51" s="72" t="s">
        <v>218</v>
      </c>
      <c r="F51" s="73">
        <v>0.41666666666666669</v>
      </c>
      <c r="G51" s="36">
        <f t="shared" si="1"/>
        <v>182</v>
      </c>
      <c r="H51" s="74">
        <v>70.008483333333331</v>
      </c>
      <c r="I51" s="17">
        <v>59.123283333333298</v>
      </c>
      <c r="J51" s="23" t="s">
        <v>219</v>
      </c>
      <c r="K51" s="37">
        <v>123</v>
      </c>
      <c r="L51" s="55" t="s">
        <v>24</v>
      </c>
      <c r="M51" s="55"/>
      <c r="N51" s="55"/>
      <c r="O51" s="55"/>
      <c r="P51" s="55"/>
      <c r="Q51" s="23">
        <v>16</v>
      </c>
      <c r="R51" s="58">
        <v>0.89999999999999147</v>
      </c>
      <c r="S51" s="23">
        <v>374.3</v>
      </c>
      <c r="T51" s="24">
        <v>374.3</v>
      </c>
      <c r="U51" s="24"/>
      <c r="V51" s="23">
        <v>54.15</v>
      </c>
      <c r="W51" s="69">
        <v>54.15</v>
      </c>
      <c r="X51" s="69"/>
      <c r="Y51" s="23">
        <v>1000</v>
      </c>
      <c r="Z51" s="39" t="s">
        <v>64</v>
      </c>
    </row>
    <row r="52" spans="1:26" s="63" customFormat="1" x14ac:dyDescent="0.2">
      <c r="A52" s="48" t="s">
        <v>19</v>
      </c>
      <c r="B52" s="48" t="s">
        <v>217</v>
      </c>
      <c r="C52" s="71">
        <v>42551</v>
      </c>
      <c r="D52" s="13">
        <v>0.25</v>
      </c>
      <c r="E52" s="72" t="s">
        <v>218</v>
      </c>
      <c r="F52" s="73">
        <v>0.41666666666666702</v>
      </c>
      <c r="G52" s="36">
        <f t="shared" si="1"/>
        <v>182</v>
      </c>
      <c r="H52" s="74">
        <v>70.008483333333302</v>
      </c>
      <c r="I52" s="17">
        <v>59.123283333333298</v>
      </c>
      <c r="J52" s="23" t="s">
        <v>219</v>
      </c>
      <c r="K52" s="37">
        <v>123</v>
      </c>
      <c r="L52" s="55" t="s">
        <v>24</v>
      </c>
      <c r="M52" s="55"/>
      <c r="N52" s="55"/>
      <c r="O52" s="55"/>
      <c r="P52" s="55"/>
      <c r="Q52" s="23">
        <v>13</v>
      </c>
      <c r="R52" s="58">
        <v>1.6613333333333316</v>
      </c>
      <c r="S52" s="23">
        <v>319.13</v>
      </c>
      <c r="T52" s="24">
        <v>319.13</v>
      </c>
      <c r="U52" s="24"/>
      <c r="V52" s="23">
        <v>53.37</v>
      </c>
      <c r="W52" s="69">
        <v>53.37</v>
      </c>
      <c r="X52" s="69"/>
      <c r="Y52" s="23">
        <v>1000</v>
      </c>
      <c r="Z52" s="39"/>
    </row>
    <row r="53" spans="1:26" s="63" customFormat="1" x14ac:dyDescent="0.2">
      <c r="A53" s="48" t="s">
        <v>19</v>
      </c>
      <c r="B53" s="48" t="s">
        <v>217</v>
      </c>
      <c r="C53" s="71">
        <v>42551</v>
      </c>
      <c r="D53" s="13">
        <v>0.25</v>
      </c>
      <c r="E53" s="72" t="s">
        <v>218</v>
      </c>
      <c r="F53" s="73">
        <v>0.41666666666666702</v>
      </c>
      <c r="G53" s="36">
        <f t="shared" si="1"/>
        <v>182</v>
      </c>
      <c r="H53" s="74">
        <v>70.008483333333302</v>
      </c>
      <c r="I53" s="17">
        <v>59.123283333333298</v>
      </c>
      <c r="J53" s="23" t="s">
        <v>219</v>
      </c>
      <c r="K53" s="37">
        <v>123</v>
      </c>
      <c r="L53" s="55" t="s">
        <v>24</v>
      </c>
      <c r="M53" s="55"/>
      <c r="N53" s="55"/>
      <c r="O53" s="55"/>
      <c r="P53" s="55"/>
      <c r="Q53" s="23">
        <v>12</v>
      </c>
      <c r="R53" s="58">
        <v>1.1983333333333306</v>
      </c>
      <c r="S53" s="23">
        <v>364.56</v>
      </c>
      <c r="T53" s="24">
        <v>364.56</v>
      </c>
      <c r="U53" s="24"/>
      <c r="V53" s="23">
        <v>58.82</v>
      </c>
      <c r="W53" s="69">
        <v>58.82</v>
      </c>
      <c r="X53" s="69"/>
      <c r="Y53" s="23">
        <v>1000</v>
      </c>
      <c r="Z53" s="39" t="s">
        <v>220</v>
      </c>
    </row>
    <row r="54" spans="1:26" s="63" customFormat="1" x14ac:dyDescent="0.2">
      <c r="A54" s="48" t="s">
        <v>19</v>
      </c>
      <c r="B54" s="48" t="s">
        <v>217</v>
      </c>
      <c r="C54" s="71">
        <v>42551</v>
      </c>
      <c r="D54" s="13">
        <v>0.25</v>
      </c>
      <c r="E54" s="72" t="s">
        <v>218</v>
      </c>
      <c r="F54" s="73">
        <v>0.41666666666666702</v>
      </c>
      <c r="G54" s="36">
        <f t="shared" si="1"/>
        <v>182</v>
      </c>
      <c r="H54" s="74">
        <v>70.008483333333302</v>
      </c>
      <c r="I54" s="17">
        <v>59.123283333333298</v>
      </c>
      <c r="J54" s="23" t="s">
        <v>219</v>
      </c>
      <c r="K54" s="37">
        <v>123</v>
      </c>
      <c r="L54" s="55" t="s">
        <v>24</v>
      </c>
      <c r="M54" s="55"/>
      <c r="N54" s="55"/>
      <c r="O54" s="55"/>
      <c r="P54" s="55"/>
      <c r="Q54" s="23">
        <v>10</v>
      </c>
      <c r="R54" s="58">
        <v>1.9006666666666661</v>
      </c>
      <c r="S54" s="23">
        <v>182.28</v>
      </c>
      <c r="T54" s="24">
        <v>182.28</v>
      </c>
      <c r="U54" s="24"/>
      <c r="V54" s="23">
        <v>29.41</v>
      </c>
      <c r="W54" s="69">
        <v>29.41</v>
      </c>
      <c r="X54" s="69"/>
      <c r="Y54" s="23">
        <v>1000</v>
      </c>
      <c r="Z54" s="39"/>
    </row>
    <row r="55" spans="1:26" s="63" customFormat="1" x14ac:dyDescent="0.2">
      <c r="A55" s="48" t="s">
        <v>19</v>
      </c>
      <c r="B55" s="48" t="s">
        <v>217</v>
      </c>
      <c r="C55" s="71">
        <v>42551</v>
      </c>
      <c r="D55" s="13">
        <v>0.25</v>
      </c>
      <c r="E55" s="72" t="s">
        <v>218</v>
      </c>
      <c r="F55" s="73">
        <v>0.41666666666666702</v>
      </c>
      <c r="G55" s="36">
        <f t="shared" si="1"/>
        <v>182</v>
      </c>
      <c r="H55" s="74">
        <v>70.008483333333302</v>
      </c>
      <c r="I55" s="17">
        <v>59.123283333333298</v>
      </c>
      <c r="J55" s="23" t="s">
        <v>219</v>
      </c>
      <c r="K55" s="37">
        <v>123</v>
      </c>
      <c r="L55" s="55" t="s">
        <v>24</v>
      </c>
      <c r="M55" s="55"/>
      <c r="N55" s="55"/>
      <c r="O55" s="55"/>
      <c r="P55" s="55"/>
      <c r="Q55" s="23">
        <v>8</v>
      </c>
      <c r="R55" s="58">
        <v>1.9876666666666623</v>
      </c>
      <c r="S55" s="23">
        <v>158.19</v>
      </c>
      <c r="T55" s="24">
        <v>158.19</v>
      </c>
      <c r="U55" s="24"/>
      <c r="V55" s="23">
        <v>22.2</v>
      </c>
      <c r="W55" s="69">
        <v>22.2</v>
      </c>
      <c r="X55" s="69"/>
      <c r="Y55" s="23">
        <v>1000</v>
      </c>
      <c r="Z55" s="39"/>
    </row>
    <row r="56" spans="1:26" s="63" customFormat="1" x14ac:dyDescent="0.2">
      <c r="A56" s="48" t="s">
        <v>19</v>
      </c>
      <c r="B56" s="48" t="s">
        <v>217</v>
      </c>
      <c r="C56" s="71">
        <v>42551</v>
      </c>
      <c r="D56" s="13">
        <v>0.25</v>
      </c>
      <c r="E56" s="72" t="s">
        <v>218</v>
      </c>
      <c r="F56" s="73">
        <v>0.41666666666666702</v>
      </c>
      <c r="G56" s="36">
        <f t="shared" si="1"/>
        <v>182</v>
      </c>
      <c r="H56" s="74">
        <v>70.008483333333302</v>
      </c>
      <c r="I56" s="17">
        <v>59.123283333333298</v>
      </c>
      <c r="J56" s="23" t="s">
        <v>219</v>
      </c>
      <c r="K56" s="37">
        <v>123</v>
      </c>
      <c r="L56" s="55" t="s">
        <v>24</v>
      </c>
      <c r="M56" s="55"/>
      <c r="N56" s="55"/>
      <c r="O56" s="55"/>
      <c r="P56" s="55"/>
      <c r="Q56" s="23">
        <v>6</v>
      </c>
      <c r="R56" s="58">
        <v>2.8356666666666683</v>
      </c>
      <c r="S56" s="23">
        <v>165.91</v>
      </c>
      <c r="T56" s="24">
        <v>110.60666666666667</v>
      </c>
      <c r="U56" s="24"/>
      <c r="V56" s="23">
        <v>26.68</v>
      </c>
      <c r="W56" s="69">
        <v>17.786666666666665</v>
      </c>
      <c r="X56" s="69"/>
      <c r="Y56" s="23">
        <v>1500</v>
      </c>
      <c r="Z56" s="39" t="s">
        <v>64</v>
      </c>
    </row>
    <row r="57" spans="1:26" s="63" customFormat="1" x14ac:dyDescent="0.2">
      <c r="A57" s="48" t="s">
        <v>19</v>
      </c>
      <c r="B57" s="48" t="s">
        <v>217</v>
      </c>
      <c r="C57" s="71">
        <v>42551</v>
      </c>
      <c r="D57" s="13">
        <v>0.25</v>
      </c>
      <c r="E57" s="72" t="s">
        <v>218</v>
      </c>
      <c r="F57" s="73">
        <v>0.41666666666666702</v>
      </c>
      <c r="G57" s="36">
        <f t="shared" si="1"/>
        <v>182</v>
      </c>
      <c r="H57" s="74">
        <v>70.008483333333302</v>
      </c>
      <c r="I57" s="17">
        <v>59.123283333333298</v>
      </c>
      <c r="J57" s="23" t="s">
        <v>219</v>
      </c>
      <c r="K57" s="37">
        <v>123</v>
      </c>
      <c r="L57" s="55" t="s">
        <v>24</v>
      </c>
      <c r="M57" s="55"/>
      <c r="N57" s="55"/>
      <c r="O57" s="55"/>
      <c r="P57" s="55"/>
      <c r="Q57" s="23">
        <v>4</v>
      </c>
      <c r="R57" s="58">
        <v>2.1109999999999971</v>
      </c>
      <c r="S57" s="21">
        <v>119.33</v>
      </c>
      <c r="T57" s="24">
        <v>59.664999999999999</v>
      </c>
      <c r="U57" s="24"/>
      <c r="V57" s="21">
        <v>18.11</v>
      </c>
      <c r="W57" s="69">
        <v>9.0549999999999997</v>
      </c>
      <c r="X57" s="69"/>
      <c r="Y57" s="23">
        <v>2000</v>
      </c>
      <c r="Z57" s="39" t="s">
        <v>64</v>
      </c>
    </row>
    <row r="58" spans="1:26" s="63" customFormat="1" x14ac:dyDescent="0.2">
      <c r="A58" s="48" t="s">
        <v>19</v>
      </c>
      <c r="B58" s="48" t="s">
        <v>217</v>
      </c>
      <c r="C58" s="71">
        <v>42551</v>
      </c>
      <c r="D58" s="13">
        <v>0.25</v>
      </c>
      <c r="E58" s="72" t="s">
        <v>218</v>
      </c>
      <c r="F58" s="73">
        <v>0.41666666666666702</v>
      </c>
      <c r="G58" s="36">
        <f t="shared" si="1"/>
        <v>182</v>
      </c>
      <c r="H58" s="74">
        <v>70.008483333333302</v>
      </c>
      <c r="I58" s="17">
        <v>59.123283333333298</v>
      </c>
      <c r="J58" s="23" t="s">
        <v>219</v>
      </c>
      <c r="K58" s="37">
        <v>123</v>
      </c>
      <c r="L58" s="55" t="s">
        <v>24</v>
      </c>
      <c r="M58" s="55"/>
      <c r="N58" s="55"/>
      <c r="O58" s="55"/>
      <c r="P58" s="55"/>
      <c r="Q58" s="23">
        <v>2</v>
      </c>
      <c r="R58" s="58">
        <v>2.1483333333333334</v>
      </c>
      <c r="S58" s="23">
        <v>117.99</v>
      </c>
      <c r="T58" s="24">
        <v>58.994999999999997</v>
      </c>
      <c r="U58" s="24"/>
      <c r="V58" s="23">
        <v>16.36</v>
      </c>
      <c r="W58" s="69">
        <v>8.18</v>
      </c>
      <c r="X58" s="69"/>
      <c r="Y58" s="23">
        <v>2000</v>
      </c>
      <c r="Z58" s="39"/>
    </row>
    <row r="59" spans="1:26" s="63" customFormat="1" x14ac:dyDescent="0.2">
      <c r="A59" s="48" t="s">
        <v>19</v>
      </c>
      <c r="B59" s="48" t="s">
        <v>217</v>
      </c>
      <c r="C59" s="71">
        <v>42551</v>
      </c>
      <c r="D59" s="13">
        <v>0.25</v>
      </c>
      <c r="E59" s="72" t="s">
        <v>218</v>
      </c>
      <c r="F59" s="73">
        <v>0.41666666666666702</v>
      </c>
      <c r="G59" s="36">
        <f t="shared" si="1"/>
        <v>182</v>
      </c>
      <c r="H59" s="74">
        <v>70.008483333333302</v>
      </c>
      <c r="I59" s="17">
        <v>59.123283333333298</v>
      </c>
      <c r="J59" s="23" t="s">
        <v>219</v>
      </c>
      <c r="K59" s="37">
        <v>123</v>
      </c>
      <c r="L59" s="55" t="s">
        <v>24</v>
      </c>
      <c r="M59" s="55"/>
      <c r="N59" s="55"/>
      <c r="O59" s="55"/>
      <c r="P59" s="55"/>
      <c r="Q59" s="23">
        <v>1</v>
      </c>
      <c r="R59" s="58">
        <v>0.5973333333333315</v>
      </c>
      <c r="S59" s="23">
        <v>73.150000000000006</v>
      </c>
      <c r="T59" s="24">
        <v>44.468085106382979</v>
      </c>
      <c r="U59" s="24"/>
      <c r="V59" s="23">
        <v>8.18</v>
      </c>
      <c r="W59" s="69">
        <v>4.9726443768996962</v>
      </c>
      <c r="X59" s="69"/>
      <c r="Y59" s="23">
        <v>1645</v>
      </c>
      <c r="Z59" s="39"/>
    </row>
    <row r="60" spans="1:26" s="63" customFormat="1" x14ac:dyDescent="0.2">
      <c r="A60" s="48" t="s">
        <v>19</v>
      </c>
      <c r="B60" s="48" t="s">
        <v>217</v>
      </c>
      <c r="C60" s="71">
        <v>42551</v>
      </c>
      <c r="D60" s="13">
        <v>0.25</v>
      </c>
      <c r="E60" s="72" t="s">
        <v>218</v>
      </c>
      <c r="F60" s="73">
        <v>0.41666666666666702</v>
      </c>
      <c r="G60" s="36">
        <f t="shared" si="1"/>
        <v>182</v>
      </c>
      <c r="H60" s="74">
        <v>70.008483333333302</v>
      </c>
      <c r="I60" s="17">
        <v>59.123283333333298</v>
      </c>
      <c r="J60" s="23" t="s">
        <v>219</v>
      </c>
      <c r="K60" s="37">
        <v>123</v>
      </c>
      <c r="L60" s="19" t="s">
        <v>39</v>
      </c>
      <c r="M60" s="19"/>
      <c r="N60" s="19"/>
      <c r="O60" s="19"/>
      <c r="P60" s="19"/>
      <c r="Q60" s="23"/>
      <c r="R60" s="58">
        <v>1.9883333333333368</v>
      </c>
      <c r="S60" s="23">
        <v>46.44</v>
      </c>
      <c r="T60" s="24"/>
      <c r="U60" s="24"/>
      <c r="V60" s="23">
        <v>4.29</v>
      </c>
      <c r="W60" s="23"/>
      <c r="X60" s="23"/>
      <c r="Y60" s="23" t="s">
        <v>26</v>
      </c>
      <c r="Z60" s="39"/>
    </row>
    <row r="61" spans="1:26" s="63" customFormat="1" x14ac:dyDescent="0.2">
      <c r="A61" s="48" t="s">
        <v>19</v>
      </c>
      <c r="B61" s="48" t="s">
        <v>217</v>
      </c>
      <c r="C61" s="71">
        <v>42551</v>
      </c>
      <c r="D61" s="13">
        <v>0.25</v>
      </c>
      <c r="E61" s="72" t="s">
        <v>218</v>
      </c>
      <c r="F61" s="73">
        <v>0.41666666666666702</v>
      </c>
      <c r="G61" s="36">
        <f t="shared" si="1"/>
        <v>182</v>
      </c>
      <c r="H61" s="74">
        <v>70.008483333333302</v>
      </c>
      <c r="I61" s="17">
        <v>59.123283333333298</v>
      </c>
      <c r="J61" s="23" t="s">
        <v>219</v>
      </c>
      <c r="K61" s="37">
        <v>123</v>
      </c>
      <c r="L61" s="19" t="s">
        <v>39</v>
      </c>
      <c r="M61" s="19"/>
      <c r="N61" s="19"/>
      <c r="O61" s="19"/>
      <c r="P61" s="19"/>
      <c r="Q61" s="23"/>
      <c r="R61" s="58">
        <v>1.9170000000000016</v>
      </c>
      <c r="S61" s="23">
        <v>43.36</v>
      </c>
      <c r="T61" s="24"/>
      <c r="U61" s="24"/>
      <c r="V61" s="23">
        <v>3.7</v>
      </c>
      <c r="W61" s="23"/>
      <c r="X61" s="23"/>
      <c r="Y61" s="23" t="s">
        <v>26</v>
      </c>
      <c r="Z61" s="39" t="s">
        <v>64</v>
      </c>
    </row>
    <row r="62" spans="1:26" s="63" customFormat="1" x14ac:dyDescent="0.2">
      <c r="A62" s="33" t="s">
        <v>19</v>
      </c>
      <c r="B62" s="32" t="s">
        <v>221</v>
      </c>
      <c r="C62" s="71">
        <v>42552</v>
      </c>
      <c r="D62" s="13">
        <v>0.2951388888888889</v>
      </c>
      <c r="E62" s="66" t="s">
        <v>222</v>
      </c>
      <c r="F62" s="67">
        <v>0.46180555555555558</v>
      </c>
      <c r="G62" s="36">
        <f>C62-42369</f>
        <v>183</v>
      </c>
      <c r="H62" s="68">
        <v>70.002283333333338</v>
      </c>
      <c r="I62" s="17">
        <v>60.365400000000001</v>
      </c>
      <c r="J62" s="23" t="s">
        <v>223</v>
      </c>
      <c r="K62" s="37">
        <v>134</v>
      </c>
      <c r="L62" s="55" t="s">
        <v>24</v>
      </c>
      <c r="M62" s="55"/>
      <c r="N62" s="55"/>
      <c r="O62" s="55"/>
      <c r="P62" s="55"/>
      <c r="Q62" s="23">
        <v>18</v>
      </c>
      <c r="R62" s="58">
        <v>2.0333333333333314</v>
      </c>
      <c r="S62" s="23">
        <v>287.79000000000002</v>
      </c>
      <c r="T62" s="24">
        <v>327.77904328018224</v>
      </c>
      <c r="U62" s="24"/>
      <c r="V62" s="23">
        <v>41.68</v>
      </c>
      <c r="W62" s="69">
        <v>47.47152619589977</v>
      </c>
      <c r="X62" s="69"/>
      <c r="Y62" s="23">
        <v>878</v>
      </c>
      <c r="Z62" s="39"/>
    </row>
    <row r="63" spans="1:26" s="63" customFormat="1" x14ac:dyDescent="0.2">
      <c r="A63" s="33" t="s">
        <v>19</v>
      </c>
      <c r="B63" s="32" t="s">
        <v>221</v>
      </c>
      <c r="C63" s="71">
        <v>42552</v>
      </c>
      <c r="D63" s="13">
        <v>0.2951388888888889</v>
      </c>
      <c r="E63" s="66" t="s">
        <v>222</v>
      </c>
      <c r="F63" s="67">
        <v>0.46180555555555558</v>
      </c>
      <c r="G63" s="36">
        <f>C63-42369</f>
        <v>183</v>
      </c>
      <c r="H63" s="68">
        <v>70.002283333333338</v>
      </c>
      <c r="I63" s="17">
        <v>60.365400000000001</v>
      </c>
      <c r="J63" s="23" t="s">
        <v>223</v>
      </c>
      <c r="K63" s="37">
        <v>134</v>
      </c>
      <c r="L63" s="55" t="s">
        <v>24</v>
      </c>
      <c r="M63" s="55"/>
      <c r="N63" s="55"/>
      <c r="O63" s="55"/>
      <c r="P63" s="55"/>
      <c r="Q63" s="23">
        <v>16</v>
      </c>
      <c r="R63" s="58">
        <v>0.4026666666666685</v>
      </c>
      <c r="S63" s="23">
        <v>190.54</v>
      </c>
      <c r="T63" s="24">
        <v>476.35</v>
      </c>
      <c r="U63" s="24"/>
      <c r="V63" s="23">
        <v>24.74</v>
      </c>
      <c r="W63" s="69">
        <v>61.85</v>
      </c>
      <c r="X63" s="69"/>
      <c r="Y63" s="23">
        <v>400</v>
      </c>
      <c r="Z63" s="39" t="s">
        <v>64</v>
      </c>
    </row>
    <row r="64" spans="1:26" s="63" customFormat="1" x14ac:dyDescent="0.2">
      <c r="A64" s="33" t="s">
        <v>19</v>
      </c>
      <c r="B64" s="32" t="s">
        <v>221</v>
      </c>
      <c r="C64" s="71">
        <v>42552</v>
      </c>
      <c r="D64" s="13">
        <v>0.29513888888888901</v>
      </c>
      <c r="E64" s="66" t="s">
        <v>222</v>
      </c>
      <c r="F64" s="67">
        <v>0.46180555555555602</v>
      </c>
      <c r="G64" s="36">
        <f t="shared" ref="G64:G127" si="2">C64-42369</f>
        <v>183</v>
      </c>
      <c r="H64" s="68">
        <v>70.002283333333295</v>
      </c>
      <c r="I64" s="17">
        <v>60.365400000000001</v>
      </c>
      <c r="J64" s="23" t="s">
        <v>223</v>
      </c>
      <c r="K64" s="37">
        <v>134</v>
      </c>
      <c r="L64" s="55" t="s">
        <v>24</v>
      </c>
      <c r="M64" s="55"/>
      <c r="N64" s="55"/>
      <c r="O64" s="55"/>
      <c r="P64" s="55"/>
      <c r="Q64" s="23">
        <v>14</v>
      </c>
      <c r="R64" s="58">
        <v>0.47066666666665924</v>
      </c>
      <c r="S64" s="23">
        <v>185.5</v>
      </c>
      <c r="T64" s="24">
        <v>463.75</v>
      </c>
      <c r="U64" s="24"/>
      <c r="V64" s="23">
        <v>23.76</v>
      </c>
      <c r="W64" s="69">
        <v>59.4</v>
      </c>
      <c r="X64" s="69"/>
      <c r="Y64" s="23">
        <v>400</v>
      </c>
      <c r="Z64" s="39"/>
    </row>
    <row r="65" spans="1:26" s="63" customFormat="1" x14ac:dyDescent="0.2">
      <c r="A65" s="33" t="s">
        <v>19</v>
      </c>
      <c r="B65" s="32" t="s">
        <v>221</v>
      </c>
      <c r="C65" s="71">
        <v>42552</v>
      </c>
      <c r="D65" s="13">
        <v>0.29513888888888901</v>
      </c>
      <c r="E65" s="66" t="s">
        <v>222</v>
      </c>
      <c r="F65" s="67">
        <v>0.46180555555555602</v>
      </c>
      <c r="G65" s="36">
        <f t="shared" si="2"/>
        <v>183</v>
      </c>
      <c r="H65" s="68">
        <v>70.002283333333295</v>
      </c>
      <c r="I65" s="17">
        <v>60.365400000000001</v>
      </c>
      <c r="J65" s="23" t="s">
        <v>223</v>
      </c>
      <c r="K65" s="37">
        <v>134</v>
      </c>
      <c r="L65" s="55" t="s">
        <v>24</v>
      </c>
      <c r="M65" s="55"/>
      <c r="N65" s="55"/>
      <c r="O65" s="55"/>
      <c r="P65" s="55"/>
      <c r="Q65" s="23">
        <v>11</v>
      </c>
      <c r="R65" s="58">
        <v>0.38100000000000023</v>
      </c>
      <c r="S65" s="23">
        <v>173.42</v>
      </c>
      <c r="T65" s="24">
        <v>867.1</v>
      </c>
      <c r="U65" s="24"/>
      <c r="V65" s="23">
        <v>21.43</v>
      </c>
      <c r="W65" s="69">
        <v>107.15</v>
      </c>
      <c r="X65" s="69"/>
      <c r="Y65" s="23">
        <v>200</v>
      </c>
      <c r="Z65" s="39"/>
    </row>
    <row r="66" spans="1:26" s="63" customFormat="1" x14ac:dyDescent="0.2">
      <c r="A66" s="33" t="s">
        <v>19</v>
      </c>
      <c r="B66" s="32" t="s">
        <v>221</v>
      </c>
      <c r="C66" s="71">
        <v>42552</v>
      </c>
      <c r="D66" s="13">
        <v>0.29513888888888901</v>
      </c>
      <c r="E66" s="66" t="s">
        <v>222</v>
      </c>
      <c r="F66" s="67">
        <v>0.46180555555555602</v>
      </c>
      <c r="G66" s="36">
        <f t="shared" si="2"/>
        <v>183</v>
      </c>
      <c r="H66" s="68">
        <v>70.002283333333295</v>
      </c>
      <c r="I66" s="17">
        <v>60.365400000000001</v>
      </c>
      <c r="J66" s="23" t="s">
        <v>223</v>
      </c>
      <c r="K66" s="37">
        <v>134</v>
      </c>
      <c r="L66" s="55" t="s">
        <v>24</v>
      </c>
      <c r="M66" s="55"/>
      <c r="N66" s="55"/>
      <c r="O66" s="55"/>
      <c r="P66" s="55"/>
      <c r="Q66" s="23">
        <v>10</v>
      </c>
      <c r="R66" s="58">
        <v>0.97166666666666401</v>
      </c>
      <c r="S66" s="23">
        <v>227.58</v>
      </c>
      <c r="T66" s="24">
        <v>910.32</v>
      </c>
      <c r="U66" s="24"/>
      <c r="V66" s="23">
        <v>35.06</v>
      </c>
      <c r="W66" s="69">
        <v>140.24</v>
      </c>
      <c r="X66" s="69"/>
      <c r="Y66" s="23">
        <v>250</v>
      </c>
      <c r="Z66" s="39" t="s">
        <v>224</v>
      </c>
    </row>
    <row r="67" spans="1:26" s="63" customFormat="1" x14ac:dyDescent="0.2">
      <c r="A67" s="33" t="s">
        <v>19</v>
      </c>
      <c r="B67" s="32" t="s">
        <v>221</v>
      </c>
      <c r="C67" s="71">
        <v>42552</v>
      </c>
      <c r="D67" s="13">
        <v>0.29513888888888901</v>
      </c>
      <c r="E67" s="66" t="s">
        <v>222</v>
      </c>
      <c r="F67" s="67">
        <v>0.46180555555555602</v>
      </c>
      <c r="G67" s="36">
        <f t="shared" si="2"/>
        <v>183</v>
      </c>
      <c r="H67" s="68">
        <v>70.002283333333295</v>
      </c>
      <c r="I67" s="17">
        <v>60.365400000000001</v>
      </c>
      <c r="J67" s="23" t="s">
        <v>223</v>
      </c>
      <c r="K67" s="37">
        <v>134</v>
      </c>
      <c r="L67" s="55" t="s">
        <v>24</v>
      </c>
      <c r="M67" s="55"/>
      <c r="N67" s="55"/>
      <c r="O67" s="55"/>
      <c r="P67" s="55"/>
      <c r="Q67" s="23">
        <v>9</v>
      </c>
      <c r="R67" s="58">
        <v>2.1120000000000019</v>
      </c>
      <c r="S67" s="23">
        <v>150.19999999999999</v>
      </c>
      <c r="T67" s="24">
        <v>150.19999999999999</v>
      </c>
      <c r="U67" s="24"/>
      <c r="V67" s="23">
        <v>22.79</v>
      </c>
      <c r="W67" s="69">
        <v>22.79</v>
      </c>
      <c r="X67" s="69"/>
      <c r="Y67" s="23">
        <v>1000</v>
      </c>
      <c r="Z67" s="39"/>
    </row>
    <row r="68" spans="1:26" s="63" customFormat="1" x14ac:dyDescent="0.2">
      <c r="A68" s="33" t="s">
        <v>19</v>
      </c>
      <c r="B68" s="32" t="s">
        <v>221</v>
      </c>
      <c r="C68" s="71">
        <v>42552</v>
      </c>
      <c r="D68" s="13">
        <v>0.29513888888888901</v>
      </c>
      <c r="E68" s="66" t="s">
        <v>222</v>
      </c>
      <c r="F68" s="67">
        <v>0.46180555555555602</v>
      </c>
      <c r="G68" s="36">
        <f t="shared" si="2"/>
        <v>183</v>
      </c>
      <c r="H68" s="68">
        <v>70.002283333333295</v>
      </c>
      <c r="I68" s="17">
        <v>60.365400000000001</v>
      </c>
      <c r="J68" s="23" t="s">
        <v>223</v>
      </c>
      <c r="K68" s="37">
        <v>134</v>
      </c>
      <c r="L68" s="55" t="s">
        <v>24</v>
      </c>
      <c r="M68" s="55"/>
      <c r="N68" s="55"/>
      <c r="O68" s="55"/>
      <c r="P68" s="55"/>
      <c r="Q68" s="23">
        <v>7</v>
      </c>
      <c r="R68" s="58">
        <v>1.6089999999999947</v>
      </c>
      <c r="S68" s="23">
        <v>99.19</v>
      </c>
      <c r="T68" s="24">
        <v>99.19</v>
      </c>
      <c r="U68" s="24"/>
      <c r="V68" s="23">
        <v>14.22</v>
      </c>
      <c r="W68" s="69">
        <v>14.22</v>
      </c>
      <c r="X68" s="69"/>
      <c r="Y68" s="23">
        <v>1000</v>
      </c>
      <c r="Z68" s="39" t="s">
        <v>64</v>
      </c>
    </row>
    <row r="69" spans="1:26" s="63" customFormat="1" x14ac:dyDescent="0.2">
      <c r="A69" s="33" t="s">
        <v>19</v>
      </c>
      <c r="B69" s="32" t="s">
        <v>221</v>
      </c>
      <c r="C69" s="71">
        <v>42552</v>
      </c>
      <c r="D69" s="13">
        <v>0.29513888888888901</v>
      </c>
      <c r="E69" s="66" t="s">
        <v>222</v>
      </c>
      <c r="F69" s="67">
        <v>0.46180555555555602</v>
      </c>
      <c r="G69" s="36">
        <f t="shared" si="2"/>
        <v>183</v>
      </c>
      <c r="H69" s="68">
        <v>70.002283333333295</v>
      </c>
      <c r="I69" s="17">
        <v>60.365400000000001</v>
      </c>
      <c r="J69" s="23" t="s">
        <v>223</v>
      </c>
      <c r="K69" s="37">
        <v>134</v>
      </c>
      <c r="L69" s="55" t="s">
        <v>24</v>
      </c>
      <c r="M69" s="55"/>
      <c r="N69" s="55"/>
      <c r="O69" s="55"/>
      <c r="P69" s="55"/>
      <c r="Q69" s="23">
        <v>5</v>
      </c>
      <c r="R69" s="58">
        <v>2.1706666666666692</v>
      </c>
      <c r="S69" s="23">
        <v>142.08000000000001</v>
      </c>
      <c r="T69" s="24">
        <v>75.574468085106389</v>
      </c>
      <c r="U69" s="24"/>
      <c r="V69" s="23">
        <v>17.34</v>
      </c>
      <c r="W69" s="69">
        <v>9.2234042553191493</v>
      </c>
      <c r="X69" s="69"/>
      <c r="Y69" s="23">
        <f>2000-120</f>
        <v>1880</v>
      </c>
      <c r="Z69" s="39"/>
    </row>
    <row r="70" spans="1:26" s="63" customFormat="1" x14ac:dyDescent="0.2">
      <c r="A70" s="33" t="s">
        <v>19</v>
      </c>
      <c r="B70" s="32" t="s">
        <v>221</v>
      </c>
      <c r="C70" s="71">
        <v>42552</v>
      </c>
      <c r="D70" s="13">
        <v>0.29513888888888901</v>
      </c>
      <c r="E70" s="66" t="s">
        <v>222</v>
      </c>
      <c r="F70" s="67">
        <v>0.46180555555555602</v>
      </c>
      <c r="G70" s="36">
        <f t="shared" si="2"/>
        <v>183</v>
      </c>
      <c r="H70" s="68">
        <v>70.002283333333295</v>
      </c>
      <c r="I70" s="17">
        <v>60.365400000000001</v>
      </c>
      <c r="J70" s="23" t="s">
        <v>223</v>
      </c>
      <c r="K70" s="37">
        <v>134</v>
      </c>
      <c r="L70" s="55" t="s">
        <v>24</v>
      </c>
      <c r="M70" s="55"/>
      <c r="N70" s="55"/>
      <c r="O70" s="55"/>
      <c r="P70" s="55"/>
      <c r="Q70" s="23">
        <v>3</v>
      </c>
      <c r="R70" s="58">
        <v>1.9836666666666645</v>
      </c>
      <c r="S70" s="23">
        <v>102.28</v>
      </c>
      <c r="T70" s="24">
        <v>51.14</v>
      </c>
      <c r="U70" s="24"/>
      <c r="V70" s="23">
        <v>13.83</v>
      </c>
      <c r="W70" s="69">
        <v>6.915</v>
      </c>
      <c r="X70" s="69"/>
      <c r="Y70" s="23">
        <v>2000</v>
      </c>
      <c r="Z70" s="39"/>
    </row>
    <row r="71" spans="1:26" s="63" customFormat="1" x14ac:dyDescent="0.2">
      <c r="A71" s="33" t="s">
        <v>19</v>
      </c>
      <c r="B71" s="32" t="s">
        <v>221</v>
      </c>
      <c r="C71" s="71">
        <v>42552</v>
      </c>
      <c r="D71" s="13">
        <v>0.29513888888888901</v>
      </c>
      <c r="E71" s="66" t="s">
        <v>222</v>
      </c>
      <c r="F71" s="67">
        <v>0.46180555555555602</v>
      </c>
      <c r="G71" s="36">
        <f t="shared" si="2"/>
        <v>183</v>
      </c>
      <c r="H71" s="68">
        <v>70.002283333333295</v>
      </c>
      <c r="I71" s="17">
        <v>60.365400000000001</v>
      </c>
      <c r="J71" s="23" t="s">
        <v>223</v>
      </c>
      <c r="K71" s="37">
        <v>134</v>
      </c>
      <c r="L71" s="55" t="s">
        <v>24</v>
      </c>
      <c r="M71" s="55"/>
      <c r="N71" s="55"/>
      <c r="O71" s="55"/>
      <c r="P71" s="55"/>
      <c r="Q71" s="23">
        <v>1</v>
      </c>
      <c r="R71" s="58">
        <v>2.0863333333333358</v>
      </c>
      <c r="S71" s="23">
        <v>81.28</v>
      </c>
      <c r="T71" s="24">
        <v>40.64</v>
      </c>
      <c r="U71" s="24"/>
      <c r="V71" s="23">
        <v>10.71</v>
      </c>
      <c r="W71" s="69">
        <v>5.3550000000000004</v>
      </c>
      <c r="X71" s="69"/>
      <c r="Y71" s="23">
        <v>2000</v>
      </c>
      <c r="Z71" s="39"/>
    </row>
    <row r="72" spans="1:26" s="63" customFormat="1" x14ac:dyDescent="0.2">
      <c r="A72" s="33" t="s">
        <v>19</v>
      </c>
      <c r="B72" s="32" t="s">
        <v>221</v>
      </c>
      <c r="C72" s="71">
        <v>42552</v>
      </c>
      <c r="D72" s="13">
        <v>0.29513888888888901</v>
      </c>
      <c r="E72" s="66" t="s">
        <v>222</v>
      </c>
      <c r="F72" s="67">
        <v>0.46180555555555602</v>
      </c>
      <c r="G72" s="36">
        <f t="shared" si="2"/>
        <v>183</v>
      </c>
      <c r="H72" s="68">
        <v>70.002283333333295</v>
      </c>
      <c r="I72" s="17">
        <v>60.365400000000001</v>
      </c>
      <c r="J72" s="23" t="s">
        <v>223</v>
      </c>
      <c r="K72" s="37">
        <v>134</v>
      </c>
      <c r="L72" s="19" t="s">
        <v>39</v>
      </c>
      <c r="M72" s="19"/>
      <c r="N72" s="19"/>
      <c r="O72" s="19"/>
      <c r="P72" s="19"/>
      <c r="Q72" s="24"/>
      <c r="R72" s="58">
        <v>2.1386666666666656</v>
      </c>
      <c r="S72" s="23">
        <v>33.96</v>
      </c>
      <c r="T72" s="24"/>
      <c r="U72" s="24"/>
      <c r="V72" s="23">
        <v>4.09</v>
      </c>
      <c r="W72" s="23"/>
      <c r="X72" s="23"/>
      <c r="Y72" s="23" t="s">
        <v>26</v>
      </c>
      <c r="Z72" s="39"/>
    </row>
    <row r="73" spans="1:26" s="63" customFormat="1" x14ac:dyDescent="0.2">
      <c r="A73" s="33" t="s">
        <v>19</v>
      </c>
      <c r="B73" s="32" t="s">
        <v>221</v>
      </c>
      <c r="C73" s="71">
        <v>42552</v>
      </c>
      <c r="D73" s="13">
        <v>0.29513888888888901</v>
      </c>
      <c r="E73" s="66" t="s">
        <v>222</v>
      </c>
      <c r="F73" s="67">
        <v>0.46180555555555602</v>
      </c>
      <c r="G73" s="36">
        <f t="shared" si="2"/>
        <v>183</v>
      </c>
      <c r="H73" s="68">
        <v>70.002283333333295</v>
      </c>
      <c r="I73" s="17">
        <v>60.365400000000001</v>
      </c>
      <c r="J73" s="23" t="s">
        <v>223</v>
      </c>
      <c r="K73" s="37">
        <v>134</v>
      </c>
      <c r="L73" s="19" t="s">
        <v>39</v>
      </c>
      <c r="M73" s="19"/>
      <c r="N73" s="19"/>
      <c r="O73" s="19"/>
      <c r="P73" s="19"/>
      <c r="Q73" s="24"/>
      <c r="R73" s="58">
        <v>1.9903333333333322</v>
      </c>
      <c r="S73" s="23">
        <v>40.47</v>
      </c>
      <c r="T73" s="24"/>
      <c r="U73" s="24"/>
      <c r="V73" s="23">
        <v>4.87</v>
      </c>
      <c r="W73" s="23"/>
      <c r="X73" s="23"/>
      <c r="Y73" s="23" t="s">
        <v>26</v>
      </c>
      <c r="Z73" s="39"/>
    </row>
    <row r="74" spans="1:26" s="63" customFormat="1" x14ac:dyDescent="0.2">
      <c r="A74" s="33" t="s">
        <v>19</v>
      </c>
      <c r="B74" s="32" t="s">
        <v>225</v>
      </c>
      <c r="C74" s="12">
        <v>42553</v>
      </c>
      <c r="D74" s="13">
        <v>0.45416666666666666</v>
      </c>
      <c r="E74" s="66" t="s">
        <v>226</v>
      </c>
      <c r="F74" s="67">
        <v>0.62083333333333335</v>
      </c>
      <c r="G74" s="36">
        <f t="shared" si="2"/>
        <v>184</v>
      </c>
      <c r="H74" s="68">
        <v>70.004450000000006</v>
      </c>
      <c r="I74" s="17">
        <v>62.422899999999998</v>
      </c>
      <c r="J74" s="23" t="s">
        <v>227</v>
      </c>
      <c r="K74" s="23">
        <v>143</v>
      </c>
      <c r="L74" s="55" t="s">
        <v>24</v>
      </c>
      <c r="M74" s="55"/>
      <c r="N74" s="55"/>
      <c r="O74" s="55"/>
      <c r="P74" s="55"/>
      <c r="Q74" s="23">
        <v>18</v>
      </c>
      <c r="R74" s="58">
        <v>1.9193333333333271</v>
      </c>
      <c r="S74" s="23">
        <v>65.77</v>
      </c>
      <c r="T74" s="24">
        <v>65.77</v>
      </c>
      <c r="U74" s="24"/>
      <c r="V74" s="23">
        <v>8.77</v>
      </c>
      <c r="W74" s="69">
        <v>8.77</v>
      </c>
      <c r="X74" s="69"/>
      <c r="Y74" s="23">
        <v>1000</v>
      </c>
      <c r="Z74" s="39" t="s">
        <v>63</v>
      </c>
    </row>
    <row r="75" spans="1:26" s="63" customFormat="1" x14ac:dyDescent="0.2">
      <c r="A75" s="33" t="s">
        <v>19</v>
      </c>
      <c r="B75" s="32" t="s">
        <v>225</v>
      </c>
      <c r="C75" s="12">
        <v>42553</v>
      </c>
      <c r="D75" s="13">
        <v>0.45416666666666666</v>
      </c>
      <c r="E75" s="66" t="s">
        <v>226</v>
      </c>
      <c r="F75" s="67">
        <v>0.62083333333333335</v>
      </c>
      <c r="G75" s="36">
        <f t="shared" si="2"/>
        <v>184</v>
      </c>
      <c r="H75" s="68">
        <v>70.004450000000006</v>
      </c>
      <c r="I75" s="17">
        <v>62.422899999999998</v>
      </c>
      <c r="J75" s="23" t="s">
        <v>227</v>
      </c>
      <c r="K75" s="23">
        <v>143</v>
      </c>
      <c r="L75" s="55" t="s">
        <v>24</v>
      </c>
      <c r="M75" s="55"/>
      <c r="N75" s="55"/>
      <c r="O75" s="55"/>
      <c r="P75" s="55"/>
      <c r="Q75" s="23">
        <v>16</v>
      </c>
      <c r="R75" s="58">
        <v>1.9146666666666619</v>
      </c>
      <c r="S75" s="23">
        <v>71.010000000000005</v>
      </c>
      <c r="T75" s="24">
        <v>71.010000000000005</v>
      </c>
      <c r="U75" s="24"/>
      <c r="V75" s="23">
        <v>10.52</v>
      </c>
      <c r="W75" s="69">
        <v>10.52</v>
      </c>
      <c r="X75" s="69"/>
      <c r="Y75" s="23">
        <v>1000</v>
      </c>
      <c r="Z75" s="39"/>
    </row>
    <row r="76" spans="1:26" s="63" customFormat="1" x14ac:dyDescent="0.2">
      <c r="A76" s="33" t="s">
        <v>19</v>
      </c>
      <c r="B76" s="32" t="s">
        <v>225</v>
      </c>
      <c r="C76" s="12">
        <v>42553</v>
      </c>
      <c r="D76" s="13">
        <v>0.454166666666667</v>
      </c>
      <c r="E76" s="66" t="s">
        <v>226</v>
      </c>
      <c r="F76" s="67">
        <v>0.62083333333333302</v>
      </c>
      <c r="G76" s="36">
        <f t="shared" si="2"/>
        <v>184</v>
      </c>
      <c r="H76" s="68">
        <v>70.004450000000006</v>
      </c>
      <c r="I76" s="17">
        <v>62.422899999999998</v>
      </c>
      <c r="J76" s="23" t="s">
        <v>227</v>
      </c>
      <c r="K76" s="23">
        <v>143</v>
      </c>
      <c r="L76" s="55" t="s">
        <v>24</v>
      </c>
      <c r="M76" s="55"/>
      <c r="N76" s="55"/>
      <c r="O76" s="55"/>
      <c r="P76" s="55"/>
      <c r="Q76" s="11">
        <v>15</v>
      </c>
      <c r="R76" s="58">
        <v>1.8843333333333305</v>
      </c>
      <c r="S76" s="28" t="s">
        <v>228</v>
      </c>
      <c r="T76" s="24">
        <v>67.319999999999993</v>
      </c>
      <c r="U76" s="24"/>
      <c r="V76" s="28" t="s">
        <v>229</v>
      </c>
      <c r="W76" s="69">
        <v>8.57</v>
      </c>
      <c r="X76" s="69"/>
      <c r="Y76" s="11">
        <v>1000</v>
      </c>
      <c r="Z76" s="39"/>
    </row>
    <row r="77" spans="1:26" s="63" customFormat="1" x14ac:dyDescent="0.2">
      <c r="A77" s="33" t="s">
        <v>19</v>
      </c>
      <c r="B77" s="32" t="s">
        <v>225</v>
      </c>
      <c r="C77" s="12">
        <v>42553</v>
      </c>
      <c r="D77" s="13">
        <v>0.454166666666667</v>
      </c>
      <c r="E77" s="66" t="s">
        <v>226</v>
      </c>
      <c r="F77" s="67">
        <v>0.62083333333333302</v>
      </c>
      <c r="G77" s="36">
        <f t="shared" si="2"/>
        <v>184</v>
      </c>
      <c r="H77" s="68">
        <v>70.004450000000006</v>
      </c>
      <c r="I77" s="17">
        <v>62.422899999999998</v>
      </c>
      <c r="J77" s="23" t="s">
        <v>227</v>
      </c>
      <c r="K77" s="23">
        <v>143</v>
      </c>
      <c r="L77" s="55" t="s">
        <v>24</v>
      </c>
      <c r="M77" s="55"/>
      <c r="N77" s="55"/>
      <c r="O77" s="55"/>
      <c r="P77" s="55"/>
      <c r="Q77" s="11">
        <v>12</v>
      </c>
      <c r="R77" s="58">
        <v>1.531333333333329</v>
      </c>
      <c r="S77" s="28" t="s">
        <v>230</v>
      </c>
      <c r="T77" s="24">
        <v>76.31</v>
      </c>
      <c r="U77" s="24"/>
      <c r="V77" s="28" t="s">
        <v>231</v>
      </c>
      <c r="W77" s="69">
        <v>9.35</v>
      </c>
      <c r="X77" s="69"/>
      <c r="Y77" s="11">
        <v>1000</v>
      </c>
      <c r="Z77" s="39"/>
    </row>
    <row r="78" spans="1:26" s="63" customFormat="1" x14ac:dyDescent="0.2">
      <c r="A78" s="33" t="s">
        <v>19</v>
      </c>
      <c r="B78" s="32" t="s">
        <v>225</v>
      </c>
      <c r="C78" s="12">
        <v>42553</v>
      </c>
      <c r="D78" s="13">
        <v>0.454166666666667</v>
      </c>
      <c r="E78" s="66" t="s">
        <v>226</v>
      </c>
      <c r="F78" s="67">
        <v>0.62083333333333302</v>
      </c>
      <c r="G78" s="36">
        <f t="shared" si="2"/>
        <v>184</v>
      </c>
      <c r="H78" s="68">
        <v>70.004450000000006</v>
      </c>
      <c r="I78" s="17">
        <v>62.422899999999998</v>
      </c>
      <c r="J78" s="23" t="s">
        <v>227</v>
      </c>
      <c r="K78" s="23">
        <v>143</v>
      </c>
      <c r="L78" s="55" t="s">
        <v>24</v>
      </c>
      <c r="M78" s="55"/>
      <c r="N78" s="55"/>
      <c r="O78" s="55"/>
      <c r="P78" s="55"/>
      <c r="Q78" s="11">
        <v>11</v>
      </c>
      <c r="R78" s="58">
        <v>1.9473333333333329</v>
      </c>
      <c r="S78" s="28" t="s">
        <v>232</v>
      </c>
      <c r="T78" s="24">
        <v>70.47</v>
      </c>
      <c r="U78" s="24"/>
      <c r="V78" s="28" t="s">
        <v>233</v>
      </c>
      <c r="W78" s="69">
        <v>10.130000000000001</v>
      </c>
      <c r="X78" s="69"/>
      <c r="Y78" s="11">
        <v>1000</v>
      </c>
      <c r="Z78" s="39"/>
    </row>
    <row r="79" spans="1:26" s="63" customFormat="1" x14ac:dyDescent="0.2">
      <c r="A79" s="33" t="s">
        <v>19</v>
      </c>
      <c r="B79" s="32" t="s">
        <v>225</v>
      </c>
      <c r="C79" s="12">
        <v>42553</v>
      </c>
      <c r="D79" s="13">
        <v>0.454166666666667</v>
      </c>
      <c r="E79" s="66" t="s">
        <v>226</v>
      </c>
      <c r="F79" s="67">
        <v>0.62083333333333302</v>
      </c>
      <c r="G79" s="36">
        <f t="shared" si="2"/>
        <v>184</v>
      </c>
      <c r="H79" s="68">
        <v>70.004450000000006</v>
      </c>
      <c r="I79" s="17">
        <v>62.422899999999998</v>
      </c>
      <c r="J79" s="23" t="s">
        <v>227</v>
      </c>
      <c r="K79" s="23">
        <v>143</v>
      </c>
      <c r="L79" s="55" t="s">
        <v>24</v>
      </c>
      <c r="M79" s="55"/>
      <c r="N79" s="55"/>
      <c r="O79" s="55"/>
      <c r="P79" s="55"/>
      <c r="Q79" s="11">
        <v>9</v>
      </c>
      <c r="R79" s="58">
        <v>2.1050000000000111</v>
      </c>
      <c r="S79" s="28" t="s">
        <v>234</v>
      </c>
      <c r="T79" s="24">
        <v>36.04</v>
      </c>
      <c r="U79" s="24"/>
      <c r="V79" s="28" t="s">
        <v>233</v>
      </c>
      <c r="W79" s="69">
        <v>5.0650000000000004</v>
      </c>
      <c r="X79" s="69"/>
      <c r="Y79" s="11">
        <v>2000</v>
      </c>
      <c r="Z79" s="39"/>
    </row>
    <row r="80" spans="1:26" s="63" customFormat="1" x14ac:dyDescent="0.2">
      <c r="A80" s="33" t="s">
        <v>19</v>
      </c>
      <c r="B80" s="32" t="s">
        <v>225</v>
      </c>
      <c r="C80" s="12">
        <v>42553</v>
      </c>
      <c r="D80" s="13">
        <v>0.454166666666667</v>
      </c>
      <c r="E80" s="66" t="s">
        <v>226</v>
      </c>
      <c r="F80" s="67">
        <v>0.62083333333333302</v>
      </c>
      <c r="G80" s="36">
        <f t="shared" si="2"/>
        <v>184</v>
      </c>
      <c r="H80" s="68">
        <v>70.004450000000006</v>
      </c>
      <c r="I80" s="17">
        <v>62.422899999999998</v>
      </c>
      <c r="J80" s="23" t="s">
        <v>227</v>
      </c>
      <c r="K80" s="23">
        <v>143</v>
      </c>
      <c r="L80" s="55" t="s">
        <v>24</v>
      </c>
      <c r="M80" s="55"/>
      <c r="N80" s="55"/>
      <c r="O80" s="55"/>
      <c r="P80" s="55"/>
      <c r="Q80" s="11">
        <v>7</v>
      </c>
      <c r="R80" s="58">
        <v>1.5666666666666629</v>
      </c>
      <c r="S80" s="28" t="s">
        <v>235</v>
      </c>
      <c r="T80" s="24">
        <v>39.799999999999997</v>
      </c>
      <c r="U80" s="24"/>
      <c r="V80" s="28" t="s">
        <v>236</v>
      </c>
      <c r="W80" s="69">
        <v>5.4550000000000001</v>
      </c>
      <c r="X80" s="69"/>
      <c r="Y80" s="11">
        <v>2000</v>
      </c>
      <c r="Z80" s="39"/>
    </row>
    <row r="81" spans="1:26" s="63" customFormat="1" x14ac:dyDescent="0.2">
      <c r="A81" s="33" t="s">
        <v>19</v>
      </c>
      <c r="B81" s="32" t="s">
        <v>225</v>
      </c>
      <c r="C81" s="12">
        <v>42553</v>
      </c>
      <c r="D81" s="13">
        <v>0.454166666666667</v>
      </c>
      <c r="E81" s="66" t="s">
        <v>226</v>
      </c>
      <c r="F81" s="67">
        <v>0.62083333333333302</v>
      </c>
      <c r="G81" s="36">
        <f t="shared" si="2"/>
        <v>184</v>
      </c>
      <c r="H81" s="68">
        <v>70.004450000000006</v>
      </c>
      <c r="I81" s="17">
        <v>62.422899999999998</v>
      </c>
      <c r="J81" s="23" t="s">
        <v>227</v>
      </c>
      <c r="K81" s="23">
        <v>143</v>
      </c>
      <c r="L81" s="55" t="s">
        <v>24</v>
      </c>
      <c r="M81" s="55"/>
      <c r="N81" s="55"/>
      <c r="O81" s="55"/>
      <c r="P81" s="55"/>
      <c r="Q81" s="11">
        <v>5</v>
      </c>
      <c r="R81" s="58">
        <v>2.4649999999999963</v>
      </c>
      <c r="S81" s="28" t="s">
        <v>237</v>
      </c>
      <c r="T81" s="24">
        <v>63.59</v>
      </c>
      <c r="U81" s="24"/>
      <c r="V81" s="28" t="s">
        <v>238</v>
      </c>
      <c r="W81" s="69">
        <v>9.74</v>
      </c>
      <c r="X81" s="69"/>
      <c r="Y81" s="11">
        <v>2000</v>
      </c>
      <c r="Z81" s="39" t="s">
        <v>146</v>
      </c>
    </row>
    <row r="82" spans="1:26" s="63" customFormat="1" x14ac:dyDescent="0.2">
      <c r="A82" s="33" t="s">
        <v>19</v>
      </c>
      <c r="B82" s="32" t="s">
        <v>225</v>
      </c>
      <c r="C82" s="12">
        <v>42553</v>
      </c>
      <c r="D82" s="13">
        <v>0.454166666666667</v>
      </c>
      <c r="E82" s="66" t="s">
        <v>226</v>
      </c>
      <c r="F82" s="67">
        <v>0.62083333333333302</v>
      </c>
      <c r="G82" s="36">
        <f t="shared" si="2"/>
        <v>184</v>
      </c>
      <c r="H82" s="68">
        <v>70.004450000000006</v>
      </c>
      <c r="I82" s="17">
        <v>62.422899999999998</v>
      </c>
      <c r="J82" s="23" t="s">
        <v>227</v>
      </c>
      <c r="K82" s="23">
        <v>143</v>
      </c>
      <c r="L82" s="55" t="s">
        <v>24</v>
      </c>
      <c r="M82" s="55"/>
      <c r="N82" s="55"/>
      <c r="O82" s="55"/>
      <c r="P82" s="55"/>
      <c r="Q82" s="11">
        <v>3</v>
      </c>
      <c r="R82" s="58">
        <v>1.8230000000000004</v>
      </c>
      <c r="S82" s="28" t="s">
        <v>239</v>
      </c>
      <c r="T82" s="24">
        <v>48.895000000000003</v>
      </c>
      <c r="U82" s="24"/>
      <c r="V82" s="28" t="s">
        <v>240</v>
      </c>
      <c r="W82" s="69">
        <v>8.375</v>
      </c>
      <c r="X82" s="69"/>
      <c r="Y82" s="11">
        <v>2000</v>
      </c>
      <c r="Z82" s="39" t="s">
        <v>64</v>
      </c>
    </row>
    <row r="83" spans="1:26" s="63" customFormat="1" x14ac:dyDescent="0.2">
      <c r="A83" s="33" t="s">
        <v>19</v>
      </c>
      <c r="B83" s="32" t="s">
        <v>225</v>
      </c>
      <c r="C83" s="12">
        <v>42553</v>
      </c>
      <c r="D83" s="13">
        <v>0.454166666666667</v>
      </c>
      <c r="E83" s="66" t="s">
        <v>226</v>
      </c>
      <c r="F83" s="67">
        <v>0.62083333333333302</v>
      </c>
      <c r="G83" s="36">
        <f t="shared" si="2"/>
        <v>184</v>
      </c>
      <c r="H83" s="68">
        <v>70.004450000000006</v>
      </c>
      <c r="I83" s="17">
        <v>62.422899999999998</v>
      </c>
      <c r="J83" s="23" t="s">
        <v>227</v>
      </c>
      <c r="K83" s="23">
        <v>143</v>
      </c>
      <c r="L83" s="55" t="s">
        <v>24</v>
      </c>
      <c r="M83" s="55"/>
      <c r="N83" s="55"/>
      <c r="O83" s="55"/>
      <c r="P83" s="55"/>
      <c r="Q83" s="11">
        <v>1</v>
      </c>
      <c r="R83" s="58">
        <v>0.47133333333333383</v>
      </c>
      <c r="S83" s="28" t="s">
        <v>241</v>
      </c>
      <c r="T83" s="24">
        <v>107.685</v>
      </c>
      <c r="U83" s="24"/>
      <c r="V83" s="28" t="s">
        <v>242</v>
      </c>
      <c r="W83" s="69">
        <v>20.355</v>
      </c>
      <c r="X83" s="69"/>
      <c r="Y83" s="11">
        <v>2000</v>
      </c>
      <c r="Z83" s="39" t="s">
        <v>64</v>
      </c>
    </row>
    <row r="84" spans="1:26" s="63" customFormat="1" x14ac:dyDescent="0.2">
      <c r="A84" s="33" t="s">
        <v>19</v>
      </c>
      <c r="B84" s="32" t="s">
        <v>225</v>
      </c>
      <c r="C84" s="12">
        <v>42553</v>
      </c>
      <c r="D84" s="13">
        <v>0.454166666666667</v>
      </c>
      <c r="E84" s="66" t="s">
        <v>226</v>
      </c>
      <c r="F84" s="67">
        <v>0.62083333333333302</v>
      </c>
      <c r="G84" s="36">
        <f t="shared" si="2"/>
        <v>184</v>
      </c>
      <c r="H84" s="68">
        <v>70.004450000000006</v>
      </c>
      <c r="I84" s="17">
        <v>62.422899999999998</v>
      </c>
      <c r="J84" s="23" t="s">
        <v>227</v>
      </c>
      <c r="K84" s="23">
        <v>143</v>
      </c>
      <c r="L84" s="19" t="s">
        <v>39</v>
      </c>
      <c r="M84" s="19"/>
      <c r="N84" s="19"/>
      <c r="O84" s="19"/>
      <c r="P84" s="19"/>
      <c r="Q84" s="11"/>
      <c r="R84" s="58">
        <v>2.1786666666666576</v>
      </c>
      <c r="S84" s="28" t="s">
        <v>243</v>
      </c>
      <c r="T84" s="24"/>
      <c r="U84" s="24"/>
      <c r="V84" s="28" t="s">
        <v>244</v>
      </c>
      <c r="W84" s="28"/>
      <c r="X84" s="28"/>
      <c r="Y84" s="23" t="s">
        <v>26</v>
      </c>
      <c r="Z84" s="39"/>
    </row>
    <row r="85" spans="1:26" s="63" customFormat="1" x14ac:dyDescent="0.2">
      <c r="A85" s="33" t="s">
        <v>19</v>
      </c>
      <c r="B85" s="32" t="s">
        <v>225</v>
      </c>
      <c r="C85" s="12">
        <v>42553</v>
      </c>
      <c r="D85" s="13">
        <v>0.454166666666667</v>
      </c>
      <c r="E85" s="66" t="s">
        <v>226</v>
      </c>
      <c r="F85" s="67">
        <v>0.62083333333333302</v>
      </c>
      <c r="G85" s="36">
        <f t="shared" si="2"/>
        <v>184</v>
      </c>
      <c r="H85" s="68">
        <v>70.004450000000006</v>
      </c>
      <c r="I85" s="17">
        <v>62.422899999999998</v>
      </c>
      <c r="J85" s="23" t="s">
        <v>227</v>
      </c>
      <c r="K85" s="23">
        <v>143</v>
      </c>
      <c r="L85" s="19" t="s">
        <v>39</v>
      </c>
      <c r="M85" s="19"/>
      <c r="N85" s="19"/>
      <c r="O85" s="19"/>
      <c r="P85" s="19"/>
      <c r="Q85" s="11"/>
      <c r="R85" s="58">
        <v>2.0163333333333355</v>
      </c>
      <c r="S85" s="28" t="s">
        <v>245</v>
      </c>
      <c r="T85" s="24"/>
      <c r="U85" s="24"/>
      <c r="V85" s="28" t="s">
        <v>244</v>
      </c>
      <c r="W85" s="28"/>
      <c r="X85" s="28"/>
      <c r="Y85" s="23" t="s">
        <v>26</v>
      </c>
      <c r="Z85" s="39"/>
    </row>
    <row r="86" spans="1:26" s="63" customFormat="1" x14ac:dyDescent="0.2">
      <c r="A86" s="33" t="s">
        <v>19</v>
      </c>
      <c r="B86" s="32" t="s">
        <v>246</v>
      </c>
      <c r="C86" s="12">
        <v>42553</v>
      </c>
      <c r="D86" s="13">
        <v>0.33819444444444446</v>
      </c>
      <c r="E86" s="66" t="s">
        <v>226</v>
      </c>
      <c r="F86" s="67">
        <v>0.50486111111111109</v>
      </c>
      <c r="G86" s="36">
        <f t="shared" si="2"/>
        <v>184</v>
      </c>
      <c r="H86" s="68">
        <v>70.013566666666662</v>
      </c>
      <c r="I86" s="17">
        <v>62.422849999999997</v>
      </c>
      <c r="J86" s="23" t="s">
        <v>227</v>
      </c>
      <c r="K86" s="75">
        <v>10</v>
      </c>
      <c r="L86" s="75" t="s">
        <v>247</v>
      </c>
      <c r="M86" s="75">
        <v>6000</v>
      </c>
      <c r="N86" s="75">
        <v>6900</v>
      </c>
      <c r="O86" s="75">
        <f>N86-M86</f>
        <v>900</v>
      </c>
      <c r="P86" s="75">
        <v>7</v>
      </c>
      <c r="Q86" s="23" t="s">
        <v>82</v>
      </c>
      <c r="R86" s="58">
        <v>1.1756666666666646</v>
      </c>
      <c r="S86" s="23">
        <v>372.21</v>
      </c>
      <c r="T86" s="76">
        <v>11414.44</v>
      </c>
      <c r="U86" s="76">
        <f>(S86/1000)/(Y86/1000)*(N86/1000)/(P86*PI()*0.07*0.07)</f>
        <v>95.33516581710019</v>
      </c>
      <c r="V86" s="23">
        <v>49.08</v>
      </c>
      <c r="W86" s="69">
        <v>1505.1200000000001</v>
      </c>
      <c r="X86" s="76">
        <f>(V86/1000)/(Y86/1000)*(N86/1000)/(P86*PI()*0.07*0.07)</f>
        <v>12.570994702730387</v>
      </c>
      <c r="Y86" s="11">
        <v>250</v>
      </c>
      <c r="Z86" s="39" t="s">
        <v>248</v>
      </c>
    </row>
    <row r="87" spans="1:26" s="63" customFormat="1" x14ac:dyDescent="0.2">
      <c r="A87" s="33" t="s">
        <v>19</v>
      </c>
      <c r="B87" s="32" t="s">
        <v>249</v>
      </c>
      <c r="C87" s="12">
        <v>42554</v>
      </c>
      <c r="D87" s="13">
        <v>0.43194444444444446</v>
      </c>
      <c r="E87" s="66" t="s">
        <v>250</v>
      </c>
      <c r="F87" s="67">
        <v>0.59861111111111109</v>
      </c>
      <c r="G87" s="36">
        <f t="shared" si="2"/>
        <v>185</v>
      </c>
      <c r="H87" s="68">
        <v>70.511300000000006</v>
      </c>
      <c r="I87" s="17">
        <v>63.987366666666667</v>
      </c>
      <c r="J87" s="23" t="s">
        <v>251</v>
      </c>
      <c r="K87" s="23">
        <v>147</v>
      </c>
      <c r="L87" s="55" t="s">
        <v>24</v>
      </c>
      <c r="M87" s="55"/>
      <c r="N87" s="55"/>
      <c r="O87" s="55"/>
      <c r="P87" s="55"/>
      <c r="Q87" s="11">
        <v>18</v>
      </c>
      <c r="R87" s="58">
        <v>1.521333333333331</v>
      </c>
      <c r="S87" s="23">
        <v>192.82</v>
      </c>
      <c r="T87" s="24">
        <v>160.68333333333334</v>
      </c>
      <c r="U87" s="24"/>
      <c r="V87" s="23">
        <v>38.18</v>
      </c>
      <c r="W87" s="69">
        <v>31.816666666666666</v>
      </c>
      <c r="X87" s="69"/>
      <c r="Y87" s="11">
        <v>1200</v>
      </c>
      <c r="Z87" s="39"/>
    </row>
    <row r="88" spans="1:26" s="63" customFormat="1" x14ac:dyDescent="0.2">
      <c r="A88" s="33" t="s">
        <v>19</v>
      </c>
      <c r="B88" s="32" t="s">
        <v>249</v>
      </c>
      <c r="C88" s="12">
        <v>42554</v>
      </c>
      <c r="D88" s="13">
        <v>0.43194444444444446</v>
      </c>
      <c r="E88" s="66" t="s">
        <v>250</v>
      </c>
      <c r="F88" s="67">
        <v>0.59861111111111109</v>
      </c>
      <c r="G88" s="36">
        <f t="shared" si="2"/>
        <v>185</v>
      </c>
      <c r="H88" s="68">
        <v>70.511300000000006</v>
      </c>
      <c r="I88" s="17">
        <v>63.987366666666667</v>
      </c>
      <c r="J88" s="23" t="s">
        <v>251</v>
      </c>
      <c r="K88" s="23">
        <v>147</v>
      </c>
      <c r="L88" s="55" t="s">
        <v>24</v>
      </c>
      <c r="M88" s="55"/>
      <c r="N88" s="55"/>
      <c r="O88" s="55"/>
      <c r="P88" s="55"/>
      <c r="Q88" s="11">
        <v>16</v>
      </c>
      <c r="R88" s="58">
        <v>3.3429999999999964</v>
      </c>
      <c r="S88" s="23">
        <v>188.93</v>
      </c>
      <c r="T88" s="24">
        <v>151.75100401606426</v>
      </c>
      <c r="U88" s="24"/>
      <c r="V88" s="23">
        <v>36.81</v>
      </c>
      <c r="W88" s="69">
        <v>29.566265060240966</v>
      </c>
      <c r="X88" s="69"/>
      <c r="Y88" s="11">
        <v>1245</v>
      </c>
      <c r="Z88" s="39" t="s">
        <v>146</v>
      </c>
    </row>
    <row r="89" spans="1:26" s="63" customFormat="1" x14ac:dyDescent="0.2">
      <c r="A89" s="33" t="s">
        <v>19</v>
      </c>
      <c r="B89" s="32" t="s">
        <v>249</v>
      </c>
      <c r="C89" s="12">
        <v>42554</v>
      </c>
      <c r="D89" s="13">
        <v>0.43194444444444402</v>
      </c>
      <c r="E89" s="66" t="s">
        <v>250</v>
      </c>
      <c r="F89" s="67">
        <v>0.59861111111111098</v>
      </c>
      <c r="G89" s="36">
        <f t="shared" si="2"/>
        <v>185</v>
      </c>
      <c r="H89" s="68">
        <v>70.511300000000006</v>
      </c>
      <c r="I89" s="17">
        <v>63.987366666666702</v>
      </c>
      <c r="J89" s="23" t="s">
        <v>251</v>
      </c>
      <c r="K89" s="23">
        <v>147</v>
      </c>
      <c r="L89" s="55" t="s">
        <v>24</v>
      </c>
      <c r="M89" s="55"/>
      <c r="N89" s="55"/>
      <c r="O89" s="55"/>
      <c r="P89" s="55"/>
      <c r="Q89" s="11">
        <v>14</v>
      </c>
      <c r="R89" s="58">
        <v>1.149333333333324</v>
      </c>
      <c r="S89" s="23">
        <v>150.07</v>
      </c>
      <c r="T89" s="24">
        <v>124.02479338842976</v>
      </c>
      <c r="U89" s="24"/>
      <c r="V89" s="23">
        <v>29.8</v>
      </c>
      <c r="W89" s="69">
        <v>24.628099173553718</v>
      </c>
      <c r="X89" s="69"/>
      <c r="Y89" s="11">
        <v>1210</v>
      </c>
      <c r="Z89" s="39"/>
    </row>
    <row r="90" spans="1:26" s="63" customFormat="1" x14ac:dyDescent="0.2">
      <c r="A90" s="33" t="s">
        <v>19</v>
      </c>
      <c r="B90" s="32" t="s">
        <v>249</v>
      </c>
      <c r="C90" s="12">
        <v>42554</v>
      </c>
      <c r="D90" s="13">
        <v>0.43194444444444402</v>
      </c>
      <c r="E90" s="66" t="s">
        <v>250</v>
      </c>
      <c r="F90" s="67">
        <v>0.59861111111111098</v>
      </c>
      <c r="G90" s="36">
        <f t="shared" si="2"/>
        <v>185</v>
      </c>
      <c r="H90" s="68">
        <v>70.511300000000006</v>
      </c>
      <c r="I90" s="17">
        <v>63.987366666666702</v>
      </c>
      <c r="J90" s="23" t="s">
        <v>251</v>
      </c>
      <c r="K90" s="23">
        <v>147</v>
      </c>
      <c r="L90" s="55" t="s">
        <v>24</v>
      </c>
      <c r="M90" s="55"/>
      <c r="N90" s="55"/>
      <c r="O90" s="55"/>
      <c r="P90" s="55"/>
      <c r="Q90" s="11">
        <v>12</v>
      </c>
      <c r="R90" s="58">
        <v>1.4833333333333343</v>
      </c>
      <c r="S90" s="23">
        <v>122.35</v>
      </c>
      <c r="T90" s="24">
        <v>122.35</v>
      </c>
      <c r="U90" s="24"/>
      <c r="V90" s="23">
        <v>24.15</v>
      </c>
      <c r="W90" s="69">
        <v>24.15</v>
      </c>
      <c r="X90" s="69"/>
      <c r="Y90" s="11">
        <v>1000</v>
      </c>
      <c r="Z90" s="39"/>
    </row>
    <row r="91" spans="1:26" s="63" customFormat="1" x14ac:dyDescent="0.2">
      <c r="A91" s="33" t="s">
        <v>19</v>
      </c>
      <c r="B91" s="32" t="s">
        <v>249</v>
      </c>
      <c r="C91" s="12">
        <v>42554</v>
      </c>
      <c r="D91" s="13">
        <v>0.43194444444444402</v>
      </c>
      <c r="E91" s="66" t="s">
        <v>250</v>
      </c>
      <c r="F91" s="67">
        <v>0.59861111111111098</v>
      </c>
      <c r="G91" s="36">
        <f t="shared" si="2"/>
        <v>185</v>
      </c>
      <c r="H91" s="68">
        <v>70.511300000000006</v>
      </c>
      <c r="I91" s="17">
        <v>63.987366666666702</v>
      </c>
      <c r="J91" s="23" t="s">
        <v>251</v>
      </c>
      <c r="K91" s="23">
        <v>147</v>
      </c>
      <c r="L91" s="55" t="s">
        <v>24</v>
      </c>
      <c r="M91" s="55"/>
      <c r="N91" s="55"/>
      <c r="O91" s="55"/>
      <c r="P91" s="55"/>
      <c r="Q91" s="11">
        <v>11</v>
      </c>
      <c r="R91" s="58">
        <v>1.9413333333333398</v>
      </c>
      <c r="S91" s="23">
        <v>141.54</v>
      </c>
      <c r="T91" s="24">
        <v>94.36</v>
      </c>
      <c r="U91" s="24"/>
      <c r="V91" s="23">
        <v>24.93</v>
      </c>
      <c r="W91" s="69">
        <v>16.62</v>
      </c>
      <c r="X91" s="69"/>
      <c r="Y91" s="11">
        <v>1500</v>
      </c>
      <c r="Z91" s="39"/>
    </row>
    <row r="92" spans="1:26" s="63" customFormat="1" x14ac:dyDescent="0.2">
      <c r="A92" s="33" t="s">
        <v>19</v>
      </c>
      <c r="B92" s="32" t="s">
        <v>249</v>
      </c>
      <c r="C92" s="12">
        <v>42554</v>
      </c>
      <c r="D92" s="13">
        <v>0.43194444444444402</v>
      </c>
      <c r="E92" s="66" t="s">
        <v>250</v>
      </c>
      <c r="F92" s="67">
        <v>0.59861111111111098</v>
      </c>
      <c r="G92" s="36">
        <f t="shared" si="2"/>
        <v>185</v>
      </c>
      <c r="H92" s="68">
        <v>70.511300000000006</v>
      </c>
      <c r="I92" s="17">
        <v>63.987366666666702</v>
      </c>
      <c r="J92" s="23" t="s">
        <v>251</v>
      </c>
      <c r="K92" s="23">
        <v>147</v>
      </c>
      <c r="L92" s="55" t="s">
        <v>24</v>
      </c>
      <c r="M92" s="55"/>
      <c r="N92" s="55"/>
      <c r="O92" s="55"/>
      <c r="P92" s="55"/>
      <c r="Q92" s="11">
        <v>8</v>
      </c>
      <c r="R92" s="58">
        <v>2.1186666666666696</v>
      </c>
      <c r="S92" s="23">
        <v>151.54</v>
      </c>
      <c r="T92" s="24">
        <v>75.77</v>
      </c>
      <c r="U92" s="24"/>
      <c r="V92" s="23">
        <v>27.46</v>
      </c>
      <c r="W92" s="69">
        <v>13.73</v>
      </c>
      <c r="X92" s="69"/>
      <c r="Y92" s="11">
        <v>2000</v>
      </c>
      <c r="Z92" s="39"/>
    </row>
    <row r="93" spans="1:26" s="63" customFormat="1" x14ac:dyDescent="0.2">
      <c r="A93" s="33" t="s">
        <v>19</v>
      </c>
      <c r="B93" s="32" t="s">
        <v>249</v>
      </c>
      <c r="C93" s="12">
        <v>42554</v>
      </c>
      <c r="D93" s="13">
        <v>0.43194444444444402</v>
      </c>
      <c r="E93" s="66" t="s">
        <v>250</v>
      </c>
      <c r="F93" s="67">
        <v>0.59861111111111098</v>
      </c>
      <c r="G93" s="36">
        <f t="shared" si="2"/>
        <v>185</v>
      </c>
      <c r="H93" s="68">
        <v>70.511300000000006</v>
      </c>
      <c r="I93" s="17">
        <v>63.987366666666702</v>
      </c>
      <c r="J93" s="23" t="s">
        <v>251</v>
      </c>
      <c r="K93" s="23">
        <v>147</v>
      </c>
      <c r="L93" s="55" t="s">
        <v>24</v>
      </c>
      <c r="M93" s="55"/>
      <c r="N93" s="55"/>
      <c r="O93" s="55"/>
      <c r="P93" s="55"/>
      <c r="Q93" s="11">
        <v>7</v>
      </c>
      <c r="R93" s="58">
        <v>1.5439999999999969</v>
      </c>
      <c r="S93" s="23">
        <v>84.03</v>
      </c>
      <c r="T93" s="24">
        <v>42.015000000000001</v>
      </c>
      <c r="U93" s="24"/>
      <c r="V93" s="23">
        <v>14.41</v>
      </c>
      <c r="W93" s="69">
        <v>7.2050000000000001</v>
      </c>
      <c r="X93" s="69"/>
      <c r="Y93" s="11">
        <v>2000</v>
      </c>
      <c r="Z93" s="39" t="s">
        <v>211</v>
      </c>
    </row>
    <row r="94" spans="1:26" s="63" customFormat="1" x14ac:dyDescent="0.2">
      <c r="A94" s="33" t="s">
        <v>19</v>
      </c>
      <c r="B94" s="32" t="s">
        <v>249</v>
      </c>
      <c r="C94" s="12">
        <v>42554</v>
      </c>
      <c r="D94" s="13">
        <v>0.43194444444444402</v>
      </c>
      <c r="E94" s="66" t="s">
        <v>250</v>
      </c>
      <c r="F94" s="67">
        <v>0.59861111111111098</v>
      </c>
      <c r="G94" s="36">
        <f t="shared" si="2"/>
        <v>185</v>
      </c>
      <c r="H94" s="68">
        <v>70.511300000000006</v>
      </c>
      <c r="I94" s="17">
        <v>63.987366666666702</v>
      </c>
      <c r="J94" s="23" t="s">
        <v>251</v>
      </c>
      <c r="K94" s="23">
        <v>147</v>
      </c>
      <c r="L94" s="55" t="s">
        <v>24</v>
      </c>
      <c r="M94" s="55"/>
      <c r="N94" s="55"/>
      <c r="O94" s="55"/>
      <c r="P94" s="55"/>
      <c r="Q94" s="11">
        <v>5</v>
      </c>
      <c r="R94" s="58">
        <v>1.9213333333333367</v>
      </c>
      <c r="S94" s="23">
        <v>101.01</v>
      </c>
      <c r="T94" s="24">
        <v>37.466617210682493</v>
      </c>
      <c r="U94" s="24"/>
      <c r="V94" s="23">
        <v>16.75</v>
      </c>
      <c r="W94" s="69">
        <v>6.2129080118694366</v>
      </c>
      <c r="X94" s="69"/>
      <c r="Y94" s="11">
        <v>2696</v>
      </c>
      <c r="Z94" s="39"/>
    </row>
    <row r="95" spans="1:26" s="63" customFormat="1" x14ac:dyDescent="0.2">
      <c r="A95" s="33" t="s">
        <v>19</v>
      </c>
      <c r="B95" s="32" t="s">
        <v>249</v>
      </c>
      <c r="C95" s="12">
        <v>42554</v>
      </c>
      <c r="D95" s="13">
        <v>0.43194444444444402</v>
      </c>
      <c r="E95" s="66" t="s">
        <v>250</v>
      </c>
      <c r="F95" s="67">
        <v>0.59861111111111098</v>
      </c>
      <c r="G95" s="36">
        <f t="shared" si="2"/>
        <v>185</v>
      </c>
      <c r="H95" s="68">
        <v>70.511300000000006</v>
      </c>
      <c r="I95" s="17">
        <v>63.987366666666702</v>
      </c>
      <c r="J95" s="23" t="s">
        <v>251</v>
      </c>
      <c r="K95" s="23">
        <v>147</v>
      </c>
      <c r="L95" s="55" t="s">
        <v>24</v>
      </c>
      <c r="M95" s="55"/>
      <c r="N95" s="55"/>
      <c r="O95" s="55"/>
      <c r="P95" s="55"/>
      <c r="Q95" s="11">
        <v>3</v>
      </c>
      <c r="R95" s="58">
        <v>1.9480000000000004</v>
      </c>
      <c r="S95" s="28" t="s">
        <v>252</v>
      </c>
      <c r="T95" s="24">
        <v>32.398811734125509</v>
      </c>
      <c r="U95" s="24"/>
      <c r="V95" s="28" t="s">
        <v>253</v>
      </c>
      <c r="W95" s="69">
        <v>5.4251763832157449</v>
      </c>
      <c r="X95" s="69"/>
      <c r="Y95" s="11">
        <v>2693</v>
      </c>
      <c r="Z95" s="39"/>
    </row>
    <row r="96" spans="1:26" s="63" customFormat="1" x14ac:dyDescent="0.2">
      <c r="A96" s="33" t="s">
        <v>19</v>
      </c>
      <c r="B96" s="32" t="s">
        <v>249</v>
      </c>
      <c r="C96" s="12">
        <v>42554</v>
      </c>
      <c r="D96" s="13">
        <v>0.43194444444444402</v>
      </c>
      <c r="E96" s="66" t="s">
        <v>250</v>
      </c>
      <c r="F96" s="67">
        <v>0.59861111111111098</v>
      </c>
      <c r="G96" s="36">
        <f t="shared" si="2"/>
        <v>185</v>
      </c>
      <c r="H96" s="68">
        <v>70.511300000000006</v>
      </c>
      <c r="I96" s="17">
        <v>63.987366666666702</v>
      </c>
      <c r="J96" s="23" t="s">
        <v>251</v>
      </c>
      <c r="K96" s="23">
        <v>147</v>
      </c>
      <c r="L96" s="55" t="s">
        <v>24</v>
      </c>
      <c r="M96" s="55"/>
      <c r="N96" s="55"/>
      <c r="O96" s="55"/>
      <c r="P96" s="55"/>
      <c r="Q96" s="11">
        <v>1</v>
      </c>
      <c r="R96" s="58">
        <v>2.0289999999999964</v>
      </c>
      <c r="S96" s="28" t="s">
        <v>254</v>
      </c>
      <c r="T96" s="24">
        <v>21.6580310880829</v>
      </c>
      <c r="U96" s="24"/>
      <c r="V96" s="28" t="s">
        <v>255</v>
      </c>
      <c r="W96" s="69">
        <v>3.3160621761658029</v>
      </c>
      <c r="X96" s="69"/>
      <c r="Y96" s="11">
        <v>2702</v>
      </c>
      <c r="Z96" s="39"/>
    </row>
    <row r="97" spans="1:26" x14ac:dyDescent="0.2">
      <c r="A97" s="33" t="s">
        <v>19</v>
      </c>
      <c r="B97" s="32" t="s">
        <v>249</v>
      </c>
      <c r="C97" s="12">
        <v>42554</v>
      </c>
      <c r="D97" s="13">
        <v>0.43194444444444402</v>
      </c>
      <c r="E97" s="66" t="s">
        <v>250</v>
      </c>
      <c r="F97" s="67">
        <v>0.59861111111111098</v>
      </c>
      <c r="G97" s="36">
        <f t="shared" si="2"/>
        <v>185</v>
      </c>
      <c r="H97" s="68">
        <v>70.511300000000006</v>
      </c>
      <c r="I97" s="17">
        <v>63.987366666666702</v>
      </c>
      <c r="J97" s="23" t="s">
        <v>251</v>
      </c>
      <c r="K97" s="23">
        <v>147</v>
      </c>
      <c r="L97" s="19" t="s">
        <v>39</v>
      </c>
      <c r="M97" s="19"/>
      <c r="N97" s="19"/>
      <c r="O97" s="19"/>
      <c r="P97" s="19"/>
      <c r="Q97" s="11"/>
      <c r="R97" s="58">
        <v>2.3509999999999991</v>
      </c>
      <c r="S97" s="23">
        <v>31.95</v>
      </c>
      <c r="T97" s="24"/>
      <c r="U97" s="24"/>
      <c r="V97" s="23">
        <v>4.67</v>
      </c>
      <c r="W97" s="23"/>
      <c r="X97" s="23"/>
      <c r="Y97" s="23" t="s">
        <v>26</v>
      </c>
      <c r="Z97" s="39"/>
    </row>
    <row r="98" spans="1:26" x14ac:dyDescent="0.2">
      <c r="A98" s="33" t="s">
        <v>19</v>
      </c>
      <c r="B98" s="32" t="s">
        <v>249</v>
      </c>
      <c r="C98" s="12">
        <v>42554</v>
      </c>
      <c r="D98" s="13">
        <v>0.43194444444444402</v>
      </c>
      <c r="E98" s="66" t="s">
        <v>250</v>
      </c>
      <c r="F98" s="67">
        <v>0.59861111111111098</v>
      </c>
      <c r="G98" s="36">
        <f t="shared" si="2"/>
        <v>185</v>
      </c>
      <c r="H98" s="68">
        <v>70.511300000000006</v>
      </c>
      <c r="I98" s="17">
        <v>63.987366666666702</v>
      </c>
      <c r="J98" s="23" t="s">
        <v>251</v>
      </c>
      <c r="K98" s="23">
        <v>147</v>
      </c>
      <c r="L98" s="19" t="s">
        <v>39</v>
      </c>
      <c r="M98" s="19"/>
      <c r="N98" s="19"/>
      <c r="O98" s="19"/>
      <c r="P98" s="19"/>
      <c r="Q98" s="11"/>
      <c r="R98" s="58">
        <v>1.9803333333333271</v>
      </c>
      <c r="S98" s="23">
        <v>29.73</v>
      </c>
      <c r="T98" s="24"/>
      <c r="U98" s="24"/>
      <c r="V98" s="23">
        <v>5.26</v>
      </c>
      <c r="W98" s="23"/>
      <c r="X98" s="23"/>
      <c r="Y98" s="23" t="s">
        <v>26</v>
      </c>
      <c r="Z98" s="39"/>
    </row>
    <row r="99" spans="1:26" x14ac:dyDescent="0.2">
      <c r="A99" s="33" t="s">
        <v>19</v>
      </c>
      <c r="B99" s="32" t="s">
        <v>256</v>
      </c>
      <c r="C99" s="12">
        <v>42554</v>
      </c>
      <c r="D99" s="13">
        <v>0.33333333333333331</v>
      </c>
      <c r="E99" s="66" t="s">
        <v>250</v>
      </c>
      <c r="F99" s="67">
        <v>0.5</v>
      </c>
      <c r="G99" s="36">
        <f t="shared" si="2"/>
        <v>185</v>
      </c>
      <c r="H99" s="68">
        <v>70.475416666666661</v>
      </c>
      <c r="I99" s="17">
        <v>64.010400000000004</v>
      </c>
      <c r="J99" s="23" t="s">
        <v>251</v>
      </c>
      <c r="K99" s="23">
        <v>11</v>
      </c>
      <c r="L99" s="23" t="s">
        <v>247</v>
      </c>
      <c r="M99" s="23">
        <v>4000</v>
      </c>
      <c r="N99" s="23">
        <v>5100</v>
      </c>
      <c r="O99" s="23">
        <f>N99-M99</f>
        <v>1100</v>
      </c>
      <c r="P99" s="23">
        <v>7</v>
      </c>
      <c r="Q99" s="23" t="s">
        <v>82</v>
      </c>
      <c r="R99" s="58">
        <v>2.2206666666666592</v>
      </c>
      <c r="S99" s="23">
        <v>232.62</v>
      </c>
      <c r="T99" s="76">
        <v>4314.0436363636363</v>
      </c>
      <c r="U99" s="76">
        <f>(S99/1000)/(Y99/1000)*(N99/1000)/(P99*PI()*0.07*0.07)</f>
        <v>44.03857180090661</v>
      </c>
      <c r="V99" s="23">
        <v>30</v>
      </c>
      <c r="W99" s="69">
        <v>556.36363636363637</v>
      </c>
      <c r="X99" s="76">
        <f>(V99/1000)/(Y99/1000)*(N99/1000)/(P99*PI()*0.07*0.07)</f>
        <v>5.6794650246204039</v>
      </c>
      <c r="Y99" s="11">
        <v>250</v>
      </c>
      <c r="Z99" s="39" t="s">
        <v>257</v>
      </c>
    </row>
    <row r="100" spans="1:26" x14ac:dyDescent="0.2">
      <c r="A100" s="33" t="s">
        <v>19</v>
      </c>
      <c r="B100" s="32" t="s">
        <v>256</v>
      </c>
      <c r="C100" s="12">
        <v>42554</v>
      </c>
      <c r="D100" s="13">
        <v>0.33333333333333331</v>
      </c>
      <c r="E100" s="66" t="s">
        <v>250</v>
      </c>
      <c r="F100" s="67">
        <v>0.5</v>
      </c>
      <c r="G100" s="36">
        <f t="shared" si="2"/>
        <v>185</v>
      </c>
      <c r="H100" s="68">
        <v>70.475416666666661</v>
      </c>
      <c r="I100" s="17">
        <v>64.010400000000004</v>
      </c>
      <c r="J100" s="23" t="s">
        <v>251</v>
      </c>
      <c r="K100" s="23">
        <v>11</v>
      </c>
      <c r="L100" s="23" t="s">
        <v>258</v>
      </c>
      <c r="M100" s="23">
        <v>4000</v>
      </c>
      <c r="N100" s="23">
        <v>6730</v>
      </c>
      <c r="O100" s="23">
        <f>N100-M100</f>
        <v>2730</v>
      </c>
      <c r="P100" s="23">
        <v>7</v>
      </c>
      <c r="Q100" s="23" t="s">
        <v>82</v>
      </c>
      <c r="R100" s="58">
        <v>1.6973333333333329</v>
      </c>
      <c r="S100" s="23">
        <v>121.07</v>
      </c>
      <c r="T100" s="76">
        <v>1193.8477655677655</v>
      </c>
      <c r="U100" s="76">
        <f>(S100/1000)/(Y100/1000)*(N100/1000)/(P100*PI()*0.07*0.07)</f>
        <v>30.245976140341391</v>
      </c>
      <c r="V100" s="23">
        <v>15.58</v>
      </c>
      <c r="W100" s="69">
        <v>153.63135531135532</v>
      </c>
      <c r="X100" s="76">
        <f>(V100/1000)/(Y100/1000)*(N100/1000)/(P100*PI()*0.07*0.07)</f>
        <v>3.892230183088452</v>
      </c>
      <c r="Y100" s="11">
        <v>250</v>
      </c>
      <c r="Z100" s="78"/>
    </row>
    <row r="101" spans="1:26" x14ac:dyDescent="0.2">
      <c r="A101" s="33" t="s">
        <v>19</v>
      </c>
      <c r="B101" s="32" t="s">
        <v>259</v>
      </c>
      <c r="C101" s="12">
        <v>42555</v>
      </c>
      <c r="D101" s="13">
        <v>0.34236111111111112</v>
      </c>
      <c r="E101" s="66" t="s">
        <v>260</v>
      </c>
      <c r="F101" s="67">
        <v>0.50902777777777775</v>
      </c>
      <c r="G101" s="36">
        <f t="shared" si="2"/>
        <v>186</v>
      </c>
      <c r="H101" s="68">
        <v>70.493233333333336</v>
      </c>
      <c r="I101" s="17">
        <v>62.422533333333334</v>
      </c>
      <c r="J101" s="23" t="s">
        <v>261</v>
      </c>
      <c r="K101" s="23">
        <v>155</v>
      </c>
      <c r="L101" s="55" t="s">
        <v>24</v>
      </c>
      <c r="M101" s="55"/>
      <c r="N101" s="55"/>
      <c r="O101" s="55"/>
      <c r="P101" s="55"/>
      <c r="Q101" s="11">
        <v>18</v>
      </c>
      <c r="R101" s="58">
        <v>2.5390000000000015</v>
      </c>
      <c r="S101" s="23">
        <v>215.5</v>
      </c>
      <c r="T101" s="24">
        <v>107.75</v>
      </c>
      <c r="U101" s="24"/>
      <c r="V101" s="23">
        <v>44.02</v>
      </c>
      <c r="W101" s="69">
        <v>22.01</v>
      </c>
      <c r="X101" s="69"/>
      <c r="Y101" s="11">
        <v>2000</v>
      </c>
      <c r="Z101" s="39" t="s">
        <v>211</v>
      </c>
    </row>
    <row r="102" spans="1:26" x14ac:dyDescent="0.2">
      <c r="A102" s="33" t="s">
        <v>19</v>
      </c>
      <c r="B102" s="32" t="s">
        <v>259</v>
      </c>
      <c r="C102" s="12">
        <v>42555</v>
      </c>
      <c r="D102" s="13">
        <v>0.34236111111111112</v>
      </c>
      <c r="E102" s="66" t="s">
        <v>260</v>
      </c>
      <c r="F102" s="67">
        <v>0.50902777777777775</v>
      </c>
      <c r="G102" s="36">
        <f t="shared" si="2"/>
        <v>186</v>
      </c>
      <c r="H102" s="68">
        <v>70.493233333333336</v>
      </c>
      <c r="I102" s="17">
        <v>62.422533333333334</v>
      </c>
      <c r="J102" s="23" t="s">
        <v>261</v>
      </c>
      <c r="K102" s="23">
        <v>155</v>
      </c>
      <c r="L102" s="55" t="s">
        <v>24</v>
      </c>
      <c r="M102" s="55"/>
      <c r="N102" s="55"/>
      <c r="O102" s="55"/>
      <c r="P102" s="55"/>
      <c r="Q102" s="11">
        <v>16</v>
      </c>
      <c r="R102" s="58">
        <v>2.0473333333333343</v>
      </c>
      <c r="S102" s="23">
        <v>204.43</v>
      </c>
      <c r="T102" s="24">
        <v>102.215</v>
      </c>
      <c r="U102" s="24"/>
      <c r="V102" s="23">
        <v>43.05</v>
      </c>
      <c r="W102" s="69">
        <v>21.524999999999999</v>
      </c>
      <c r="X102" s="69"/>
      <c r="Y102" s="11">
        <v>2000</v>
      </c>
      <c r="Z102" s="39" t="s">
        <v>64</v>
      </c>
    </row>
    <row r="103" spans="1:26" x14ac:dyDescent="0.2">
      <c r="A103" s="33" t="s">
        <v>19</v>
      </c>
      <c r="B103" s="32" t="s">
        <v>259</v>
      </c>
      <c r="C103" s="12">
        <v>42555</v>
      </c>
      <c r="D103" s="13">
        <v>0.34236111111111101</v>
      </c>
      <c r="E103" s="66" t="s">
        <v>260</v>
      </c>
      <c r="F103" s="67">
        <v>0.50902777777777797</v>
      </c>
      <c r="G103" s="36">
        <f t="shared" si="2"/>
        <v>186</v>
      </c>
      <c r="H103" s="68">
        <v>70.493233333333293</v>
      </c>
      <c r="I103" s="17">
        <v>62.422533333333298</v>
      </c>
      <c r="J103" s="23" t="s">
        <v>261</v>
      </c>
      <c r="K103" s="23">
        <v>155</v>
      </c>
      <c r="L103" s="55" t="s">
        <v>24</v>
      </c>
      <c r="M103" s="55"/>
      <c r="N103" s="55"/>
      <c r="O103" s="55"/>
      <c r="P103" s="55"/>
      <c r="Q103" s="11">
        <v>15</v>
      </c>
      <c r="R103" s="58">
        <v>1.8359999999999985</v>
      </c>
      <c r="S103" s="23">
        <v>190.67</v>
      </c>
      <c r="T103" s="24">
        <v>95.334999999999994</v>
      </c>
      <c r="U103" s="24"/>
      <c r="V103" s="23">
        <v>38.76</v>
      </c>
      <c r="W103" s="69">
        <v>19.38</v>
      </c>
      <c r="X103" s="69"/>
      <c r="Y103" s="11">
        <v>2000</v>
      </c>
      <c r="Z103" s="39" t="s">
        <v>211</v>
      </c>
    </row>
    <row r="104" spans="1:26" x14ac:dyDescent="0.2">
      <c r="A104" s="33" t="s">
        <v>19</v>
      </c>
      <c r="B104" s="32" t="s">
        <v>259</v>
      </c>
      <c r="C104" s="12">
        <v>42555</v>
      </c>
      <c r="D104" s="13">
        <v>0.34236111111111101</v>
      </c>
      <c r="E104" s="66" t="s">
        <v>260</v>
      </c>
      <c r="F104" s="67">
        <v>0.50902777777777797</v>
      </c>
      <c r="G104" s="36">
        <f t="shared" si="2"/>
        <v>186</v>
      </c>
      <c r="H104" s="68">
        <v>70.493233333333293</v>
      </c>
      <c r="I104" s="17">
        <v>62.422533333333298</v>
      </c>
      <c r="J104" s="23" t="s">
        <v>261</v>
      </c>
      <c r="K104" s="23">
        <v>155</v>
      </c>
      <c r="L104" s="55" t="s">
        <v>24</v>
      </c>
      <c r="M104" s="55"/>
      <c r="N104" s="55"/>
      <c r="O104" s="55"/>
      <c r="P104" s="55"/>
      <c r="Q104" s="11">
        <v>12</v>
      </c>
      <c r="R104" s="58">
        <v>1.3073333333333323</v>
      </c>
      <c r="S104" s="23">
        <v>106.64</v>
      </c>
      <c r="T104" s="24">
        <v>106.64</v>
      </c>
      <c r="U104" s="24"/>
      <c r="V104" s="23">
        <v>20.45</v>
      </c>
      <c r="W104" s="69">
        <v>20.45</v>
      </c>
      <c r="X104" s="69"/>
      <c r="Y104" s="11">
        <v>1000</v>
      </c>
      <c r="Z104" s="39"/>
    </row>
    <row r="105" spans="1:26" x14ac:dyDescent="0.2">
      <c r="A105" s="33" t="s">
        <v>19</v>
      </c>
      <c r="B105" s="32" t="s">
        <v>259</v>
      </c>
      <c r="C105" s="12">
        <v>42555</v>
      </c>
      <c r="D105" s="13">
        <v>0.34236111111111101</v>
      </c>
      <c r="E105" s="66" t="s">
        <v>260</v>
      </c>
      <c r="F105" s="67">
        <v>0.50902777777777797</v>
      </c>
      <c r="G105" s="36">
        <f>C105-42369</f>
        <v>186</v>
      </c>
      <c r="H105" s="68">
        <v>70.493233333333293</v>
      </c>
      <c r="I105" s="17">
        <v>62.422533333333298</v>
      </c>
      <c r="J105" s="23" t="s">
        <v>261</v>
      </c>
      <c r="K105" s="23">
        <v>155</v>
      </c>
      <c r="L105" s="55" t="s">
        <v>24</v>
      </c>
      <c r="M105" s="55"/>
      <c r="N105" s="55"/>
      <c r="O105" s="55"/>
      <c r="P105" s="55"/>
      <c r="Q105" s="11">
        <v>11</v>
      </c>
      <c r="R105" s="58">
        <v>1.6403333333333308</v>
      </c>
      <c r="S105" s="23">
        <v>81.41</v>
      </c>
      <c r="T105" s="24">
        <v>81.41</v>
      </c>
      <c r="U105" s="24"/>
      <c r="V105" s="23">
        <v>15.19</v>
      </c>
      <c r="W105" s="69">
        <v>15.19</v>
      </c>
      <c r="X105" s="69"/>
      <c r="Y105" s="11">
        <v>1000</v>
      </c>
      <c r="Z105" s="39"/>
    </row>
    <row r="106" spans="1:26" x14ac:dyDescent="0.2">
      <c r="A106" s="33" t="s">
        <v>19</v>
      </c>
      <c r="B106" s="32" t="s">
        <v>259</v>
      </c>
      <c r="C106" s="12">
        <v>42555</v>
      </c>
      <c r="D106" s="13">
        <v>0.34236111111111101</v>
      </c>
      <c r="E106" s="66" t="s">
        <v>260</v>
      </c>
      <c r="F106" s="67">
        <v>0.50902777777777797</v>
      </c>
      <c r="G106" s="36">
        <f>C106-42369</f>
        <v>186</v>
      </c>
      <c r="H106" s="68">
        <v>70.493233333333293</v>
      </c>
      <c r="I106" s="17">
        <v>62.422533333333298</v>
      </c>
      <c r="J106" s="23" t="s">
        <v>261</v>
      </c>
      <c r="K106" s="23">
        <v>155</v>
      </c>
      <c r="L106" s="55" t="s">
        <v>24</v>
      </c>
      <c r="M106" s="55"/>
      <c r="N106" s="55"/>
      <c r="O106" s="55"/>
      <c r="P106" s="55"/>
      <c r="Q106" s="11">
        <v>9</v>
      </c>
      <c r="R106" s="58">
        <v>1.8973333333333358</v>
      </c>
      <c r="S106" s="23">
        <v>94.03</v>
      </c>
      <c r="T106" s="24">
        <v>47.015000000000001</v>
      </c>
      <c r="U106" s="24"/>
      <c r="V106" s="23">
        <v>18.11</v>
      </c>
      <c r="W106" s="69">
        <v>9.0549999999999997</v>
      </c>
      <c r="X106" s="69"/>
      <c r="Y106" s="11">
        <v>2000</v>
      </c>
      <c r="Z106" s="39"/>
    </row>
    <row r="107" spans="1:26" x14ac:dyDescent="0.2">
      <c r="A107" s="33" t="s">
        <v>19</v>
      </c>
      <c r="B107" s="32" t="s">
        <v>259</v>
      </c>
      <c r="C107" s="12">
        <v>42555</v>
      </c>
      <c r="D107" s="13">
        <v>0.34236111111111101</v>
      </c>
      <c r="E107" s="66" t="s">
        <v>260</v>
      </c>
      <c r="F107" s="67">
        <v>0.50902777777777797</v>
      </c>
      <c r="G107" s="36">
        <f>C107-42369</f>
        <v>186</v>
      </c>
      <c r="H107" s="68">
        <v>70.493233333333293</v>
      </c>
      <c r="I107" s="17">
        <v>62.422533333333298</v>
      </c>
      <c r="J107" s="23" t="s">
        <v>261</v>
      </c>
      <c r="K107" s="23">
        <v>155</v>
      </c>
      <c r="L107" s="55" t="s">
        <v>24</v>
      </c>
      <c r="M107" s="55"/>
      <c r="N107" s="55"/>
      <c r="O107" s="55"/>
      <c r="P107" s="55"/>
      <c r="Q107" s="11">
        <v>7</v>
      </c>
      <c r="R107" s="58">
        <v>1.9196666666666715</v>
      </c>
      <c r="S107" s="23">
        <v>117.11</v>
      </c>
      <c r="T107" s="24">
        <v>43.48681767545488</v>
      </c>
      <c r="U107" s="24"/>
      <c r="V107" s="23">
        <v>22.01</v>
      </c>
      <c r="W107" s="69">
        <v>8.1730412179725214</v>
      </c>
      <c r="X107" s="69"/>
      <c r="Y107" s="11">
        <v>2693</v>
      </c>
      <c r="Z107" s="39"/>
    </row>
    <row r="108" spans="1:26" x14ac:dyDescent="0.2">
      <c r="A108" s="33" t="s">
        <v>19</v>
      </c>
      <c r="B108" s="32" t="s">
        <v>259</v>
      </c>
      <c r="C108" s="12">
        <v>42555</v>
      </c>
      <c r="D108" s="13">
        <v>0.34236111111111101</v>
      </c>
      <c r="E108" s="66" t="s">
        <v>260</v>
      </c>
      <c r="F108" s="67">
        <v>0.50902777777777797</v>
      </c>
      <c r="G108" s="36">
        <f t="shared" si="2"/>
        <v>186</v>
      </c>
      <c r="H108" s="68">
        <v>70.493233333333293</v>
      </c>
      <c r="I108" s="17">
        <v>62.422533333333298</v>
      </c>
      <c r="J108" s="23" t="s">
        <v>261</v>
      </c>
      <c r="K108" s="23">
        <v>155</v>
      </c>
      <c r="L108" s="55" t="s">
        <v>24</v>
      </c>
      <c r="M108" s="55"/>
      <c r="N108" s="55"/>
      <c r="O108" s="55"/>
      <c r="P108" s="55"/>
      <c r="Q108" s="11">
        <v>5</v>
      </c>
      <c r="R108" s="58">
        <v>2.2503333333333302</v>
      </c>
      <c r="S108" s="23">
        <v>153.15</v>
      </c>
      <c r="T108" s="24">
        <v>56.806379821958458</v>
      </c>
      <c r="U108" s="24"/>
      <c r="V108" s="23">
        <v>26.88</v>
      </c>
      <c r="W108" s="69">
        <v>9.9703264094955486</v>
      </c>
      <c r="X108" s="69"/>
      <c r="Y108" s="11">
        <v>2696</v>
      </c>
      <c r="Z108" s="39"/>
    </row>
    <row r="109" spans="1:26" x14ac:dyDescent="0.2">
      <c r="A109" s="33" t="s">
        <v>19</v>
      </c>
      <c r="B109" s="32" t="s">
        <v>259</v>
      </c>
      <c r="C109" s="12">
        <v>42555</v>
      </c>
      <c r="D109" s="13">
        <v>0.34236111111111101</v>
      </c>
      <c r="E109" s="66" t="s">
        <v>260</v>
      </c>
      <c r="F109" s="67">
        <v>0.50902777777777797</v>
      </c>
      <c r="G109" s="36">
        <f t="shared" si="2"/>
        <v>186</v>
      </c>
      <c r="H109" s="68">
        <v>70.493233333333293</v>
      </c>
      <c r="I109" s="17">
        <v>62.422533333333298</v>
      </c>
      <c r="J109" s="23" t="s">
        <v>261</v>
      </c>
      <c r="K109" s="23">
        <v>155</v>
      </c>
      <c r="L109" s="55" t="s">
        <v>24</v>
      </c>
      <c r="M109" s="55"/>
      <c r="N109" s="55"/>
      <c r="O109" s="55"/>
      <c r="P109" s="55"/>
      <c r="Q109" s="11">
        <v>3</v>
      </c>
      <c r="R109" s="11">
        <v>3.622000000000007</v>
      </c>
      <c r="S109" s="23">
        <v>66.78</v>
      </c>
      <c r="T109" s="24">
        <v>24.797623468251022</v>
      </c>
      <c r="U109" s="24"/>
      <c r="V109" s="23">
        <v>10.71</v>
      </c>
      <c r="W109" s="69">
        <v>3.9769773486817677</v>
      </c>
      <c r="X109" s="69"/>
      <c r="Y109" s="11">
        <v>2693</v>
      </c>
      <c r="Z109" s="39" t="s">
        <v>146</v>
      </c>
    </row>
    <row r="110" spans="1:26" x14ac:dyDescent="0.2">
      <c r="A110" s="33" t="s">
        <v>19</v>
      </c>
      <c r="B110" s="32" t="s">
        <v>259</v>
      </c>
      <c r="C110" s="12">
        <v>42555</v>
      </c>
      <c r="D110" s="13">
        <v>0.34236111111111101</v>
      </c>
      <c r="E110" s="66" t="s">
        <v>260</v>
      </c>
      <c r="F110" s="67">
        <v>0.50902777777777797</v>
      </c>
      <c r="G110" s="36">
        <f t="shared" si="2"/>
        <v>186</v>
      </c>
      <c r="H110" s="68">
        <v>70.493233333333293</v>
      </c>
      <c r="I110" s="17">
        <v>62.422533333333298</v>
      </c>
      <c r="J110" s="23" t="s">
        <v>261</v>
      </c>
      <c r="K110" s="23">
        <v>155</v>
      </c>
      <c r="L110" s="55" t="s">
        <v>24</v>
      </c>
      <c r="M110" s="55"/>
      <c r="N110" s="55"/>
      <c r="O110" s="55"/>
      <c r="P110" s="55"/>
      <c r="Q110" s="11">
        <v>1</v>
      </c>
      <c r="R110" s="58">
        <v>2.3266666666666751</v>
      </c>
      <c r="S110" s="23">
        <v>68.260000000000005</v>
      </c>
      <c r="T110" s="24">
        <v>25.26276831976314</v>
      </c>
      <c r="U110" s="24"/>
      <c r="V110" s="23">
        <v>13.25</v>
      </c>
      <c r="W110" s="69">
        <v>4.9037749814951885</v>
      </c>
      <c r="X110" s="69"/>
      <c r="Y110" s="11">
        <v>2702</v>
      </c>
      <c r="Z110" s="39"/>
    </row>
    <row r="111" spans="1:26" x14ac:dyDescent="0.2">
      <c r="A111" s="33" t="s">
        <v>19</v>
      </c>
      <c r="B111" s="32" t="s">
        <v>259</v>
      </c>
      <c r="C111" s="12">
        <v>42555</v>
      </c>
      <c r="D111" s="13">
        <v>0.34236111111111101</v>
      </c>
      <c r="E111" s="66" t="s">
        <v>260</v>
      </c>
      <c r="F111" s="67">
        <v>0.50902777777777797</v>
      </c>
      <c r="G111" s="36">
        <f t="shared" si="2"/>
        <v>186</v>
      </c>
      <c r="H111" s="68">
        <v>70.493233333333293</v>
      </c>
      <c r="I111" s="17">
        <v>62.422533333333298</v>
      </c>
      <c r="J111" s="23" t="s">
        <v>261</v>
      </c>
      <c r="K111" s="23">
        <v>155</v>
      </c>
      <c r="L111" s="19" t="s">
        <v>39</v>
      </c>
      <c r="M111" s="19"/>
      <c r="N111" s="19"/>
      <c r="O111" s="19"/>
      <c r="P111" s="19"/>
      <c r="Q111" s="11"/>
      <c r="R111" s="58">
        <v>2.0446666666666715</v>
      </c>
      <c r="S111" s="23">
        <v>36.31</v>
      </c>
      <c r="T111" s="24"/>
      <c r="U111" s="24"/>
      <c r="V111" s="23">
        <v>5.84</v>
      </c>
      <c r="W111" s="23"/>
      <c r="X111" s="23"/>
      <c r="Y111" s="23" t="s">
        <v>26</v>
      </c>
      <c r="Z111" s="39"/>
    </row>
    <row r="112" spans="1:26" x14ac:dyDescent="0.2">
      <c r="A112" s="33" t="s">
        <v>19</v>
      </c>
      <c r="B112" s="32" t="s">
        <v>259</v>
      </c>
      <c r="C112" s="12">
        <v>42555</v>
      </c>
      <c r="D112" s="13">
        <v>0.34236111111111101</v>
      </c>
      <c r="E112" s="66" t="s">
        <v>260</v>
      </c>
      <c r="F112" s="67">
        <v>0.50902777777777797</v>
      </c>
      <c r="G112" s="36">
        <f t="shared" si="2"/>
        <v>186</v>
      </c>
      <c r="H112" s="68">
        <v>70.493233333333293</v>
      </c>
      <c r="I112" s="17">
        <v>62.422533333333298</v>
      </c>
      <c r="J112" s="23" t="s">
        <v>261</v>
      </c>
      <c r="K112" s="23">
        <v>155</v>
      </c>
      <c r="L112" s="19" t="s">
        <v>39</v>
      </c>
      <c r="M112" s="19"/>
      <c r="N112" s="19"/>
      <c r="O112" s="19"/>
      <c r="P112" s="19"/>
      <c r="Q112" s="11"/>
      <c r="R112" s="58">
        <v>2.1556666666666686</v>
      </c>
      <c r="S112" s="23">
        <v>34.36</v>
      </c>
      <c r="T112" s="24"/>
      <c r="U112" s="24"/>
      <c r="V112" s="23">
        <v>5.0599999999999996</v>
      </c>
      <c r="W112" s="23"/>
      <c r="X112" s="23"/>
      <c r="Y112" s="23" t="s">
        <v>26</v>
      </c>
      <c r="Z112" s="39"/>
    </row>
    <row r="113" spans="1:26" x14ac:dyDescent="0.2">
      <c r="A113" s="33" t="s">
        <v>19</v>
      </c>
      <c r="B113" s="32" t="s">
        <v>262</v>
      </c>
      <c r="C113" s="12">
        <v>42556</v>
      </c>
      <c r="D113" s="13">
        <v>0.33749999999999997</v>
      </c>
      <c r="E113" s="66" t="s">
        <v>263</v>
      </c>
      <c r="F113" s="67">
        <v>0.50416666666666665</v>
      </c>
      <c r="G113" s="36">
        <f t="shared" si="2"/>
        <v>187</v>
      </c>
      <c r="H113" s="68">
        <v>70.498916666666673</v>
      </c>
      <c r="I113" s="17">
        <v>59.524333333333331</v>
      </c>
      <c r="J113" s="23" t="s">
        <v>264</v>
      </c>
      <c r="K113" s="23">
        <v>159</v>
      </c>
      <c r="L113" s="55" t="s">
        <v>24</v>
      </c>
      <c r="M113" s="55"/>
      <c r="N113" s="55"/>
      <c r="O113" s="55"/>
      <c r="P113" s="55"/>
      <c r="Q113" s="11">
        <v>18</v>
      </c>
      <c r="R113" s="58">
        <v>1.6536666666666662</v>
      </c>
      <c r="S113" s="23">
        <v>153.76</v>
      </c>
      <c r="T113" s="24">
        <v>153.76</v>
      </c>
      <c r="U113" s="24"/>
      <c r="V113" s="23">
        <v>31.75</v>
      </c>
      <c r="W113" s="69">
        <v>31.75</v>
      </c>
      <c r="X113" s="69"/>
      <c r="Y113" s="11">
        <v>1000</v>
      </c>
      <c r="Z113" s="39"/>
    </row>
    <row r="114" spans="1:26" x14ac:dyDescent="0.2">
      <c r="A114" s="33" t="s">
        <v>19</v>
      </c>
      <c r="B114" s="32" t="s">
        <v>262</v>
      </c>
      <c r="C114" s="12">
        <v>42556</v>
      </c>
      <c r="D114" s="13">
        <v>0.33749999999999997</v>
      </c>
      <c r="E114" s="66" t="s">
        <v>263</v>
      </c>
      <c r="F114" s="67">
        <v>0.50416666666666665</v>
      </c>
      <c r="G114" s="36">
        <f t="shared" si="2"/>
        <v>187</v>
      </c>
      <c r="H114" s="68">
        <v>70.498916666666673</v>
      </c>
      <c r="I114" s="17">
        <v>59.524333333333331</v>
      </c>
      <c r="J114" s="23" t="s">
        <v>264</v>
      </c>
      <c r="K114" s="23">
        <v>159</v>
      </c>
      <c r="L114" s="55" t="s">
        <v>24</v>
      </c>
      <c r="M114" s="55"/>
      <c r="N114" s="55"/>
      <c r="O114" s="55"/>
      <c r="P114" s="55"/>
      <c r="Q114" s="11">
        <v>16</v>
      </c>
      <c r="R114" s="58">
        <v>0.64333333333333087</v>
      </c>
      <c r="S114" s="23">
        <v>186.31</v>
      </c>
      <c r="T114" s="24">
        <v>396.40425531914894</v>
      </c>
      <c r="U114" s="24"/>
      <c r="V114" s="23">
        <v>29.41</v>
      </c>
      <c r="W114" s="69">
        <v>62.574468085106382</v>
      </c>
      <c r="X114" s="69"/>
      <c r="Y114" s="11">
        <v>470</v>
      </c>
      <c r="Z114" s="39"/>
    </row>
    <row r="115" spans="1:26" x14ac:dyDescent="0.2">
      <c r="A115" s="33" t="s">
        <v>19</v>
      </c>
      <c r="B115" s="32" t="s">
        <v>262</v>
      </c>
      <c r="C115" s="12">
        <v>42556</v>
      </c>
      <c r="D115" s="13">
        <v>0.33750000000000002</v>
      </c>
      <c r="E115" s="66" t="s">
        <v>263</v>
      </c>
      <c r="F115" s="67">
        <v>0.50416666666666698</v>
      </c>
      <c r="G115" s="36">
        <f t="shared" si="2"/>
        <v>187</v>
      </c>
      <c r="H115" s="68">
        <v>70.498916666666702</v>
      </c>
      <c r="I115" s="17">
        <v>59.524333333333303</v>
      </c>
      <c r="J115" s="23" t="s">
        <v>264</v>
      </c>
      <c r="K115" s="23">
        <v>159</v>
      </c>
      <c r="L115" s="55" t="s">
        <v>24</v>
      </c>
      <c r="M115" s="55"/>
      <c r="N115" s="55"/>
      <c r="O115" s="55"/>
      <c r="P115" s="55"/>
      <c r="Q115" s="11">
        <v>14</v>
      </c>
      <c r="R115" s="58">
        <v>1.3900000000000006</v>
      </c>
      <c r="S115" s="23">
        <v>109.46</v>
      </c>
      <c r="T115" s="24">
        <v>1094.5999999999999</v>
      </c>
      <c r="U115" s="24"/>
      <c r="V115" s="23">
        <v>19.87</v>
      </c>
      <c r="W115" s="69">
        <v>198.7</v>
      </c>
      <c r="X115" s="69"/>
      <c r="Y115" s="11">
        <v>100</v>
      </c>
      <c r="Z115" s="39"/>
    </row>
    <row r="116" spans="1:26" x14ac:dyDescent="0.2">
      <c r="A116" s="33" t="s">
        <v>19</v>
      </c>
      <c r="B116" s="32" t="s">
        <v>262</v>
      </c>
      <c r="C116" s="12">
        <v>42556</v>
      </c>
      <c r="D116" s="13">
        <v>0.33750000000000002</v>
      </c>
      <c r="E116" s="66" t="s">
        <v>263</v>
      </c>
      <c r="F116" s="67">
        <v>0.50416666666666698</v>
      </c>
      <c r="G116" s="36">
        <f t="shared" si="2"/>
        <v>187</v>
      </c>
      <c r="H116" s="68">
        <v>70.498916666666702</v>
      </c>
      <c r="I116" s="17">
        <v>59.524333333333303</v>
      </c>
      <c r="J116" s="23" t="s">
        <v>264</v>
      </c>
      <c r="K116" s="23">
        <v>159</v>
      </c>
      <c r="L116" s="55" t="s">
        <v>24</v>
      </c>
      <c r="M116" s="55"/>
      <c r="N116" s="55"/>
      <c r="O116" s="55"/>
      <c r="P116" s="55"/>
      <c r="Q116" s="11">
        <v>11</v>
      </c>
      <c r="R116" s="58">
        <v>1.5370000000000061</v>
      </c>
      <c r="S116" s="23">
        <v>100.87</v>
      </c>
      <c r="T116" s="24">
        <v>403.48</v>
      </c>
      <c r="U116" s="24"/>
      <c r="V116" s="23">
        <v>18.2</v>
      </c>
      <c r="W116" s="69">
        <v>72.8</v>
      </c>
      <c r="X116" s="69"/>
      <c r="Y116" s="11">
        <v>250</v>
      </c>
      <c r="Z116" s="39"/>
    </row>
    <row r="117" spans="1:26" x14ac:dyDescent="0.2">
      <c r="A117" s="33" t="s">
        <v>19</v>
      </c>
      <c r="B117" s="32" t="s">
        <v>262</v>
      </c>
      <c r="C117" s="12">
        <v>42556</v>
      </c>
      <c r="D117" s="13">
        <v>0.33750000000000002</v>
      </c>
      <c r="E117" s="66" t="s">
        <v>263</v>
      </c>
      <c r="F117" s="67">
        <v>0.50416666666666698</v>
      </c>
      <c r="G117" s="36">
        <f t="shared" si="2"/>
        <v>187</v>
      </c>
      <c r="H117" s="68">
        <v>70.498916666666702</v>
      </c>
      <c r="I117" s="17">
        <v>59.524333333333303</v>
      </c>
      <c r="J117" s="23" t="s">
        <v>264</v>
      </c>
      <c r="K117" s="23">
        <v>159</v>
      </c>
      <c r="L117" s="55" t="s">
        <v>24</v>
      </c>
      <c r="M117" s="55"/>
      <c r="N117" s="55"/>
      <c r="O117" s="55"/>
      <c r="P117" s="55"/>
      <c r="Q117" s="11">
        <v>9</v>
      </c>
      <c r="R117" s="58">
        <v>1.5230000000000032</v>
      </c>
      <c r="S117" s="23">
        <v>128.12</v>
      </c>
      <c r="T117" s="24">
        <v>128.12</v>
      </c>
      <c r="U117" s="24"/>
      <c r="V117" s="23">
        <v>23.18</v>
      </c>
      <c r="W117" s="69">
        <v>23.18</v>
      </c>
      <c r="X117" s="69"/>
      <c r="Y117" s="11">
        <v>1000</v>
      </c>
      <c r="Z117" s="39"/>
    </row>
    <row r="118" spans="1:26" x14ac:dyDescent="0.2">
      <c r="A118" s="33" t="s">
        <v>19</v>
      </c>
      <c r="B118" s="32" t="s">
        <v>262</v>
      </c>
      <c r="C118" s="12">
        <v>42556</v>
      </c>
      <c r="D118" s="13">
        <v>0.33750000000000002</v>
      </c>
      <c r="E118" s="66" t="s">
        <v>263</v>
      </c>
      <c r="F118" s="67">
        <v>0.50416666666666698</v>
      </c>
      <c r="G118" s="36">
        <f t="shared" si="2"/>
        <v>187</v>
      </c>
      <c r="H118" s="68">
        <v>70.498916666666702</v>
      </c>
      <c r="I118" s="17">
        <v>59.524333333333303</v>
      </c>
      <c r="J118" s="23" t="s">
        <v>264</v>
      </c>
      <c r="K118" s="23">
        <v>159</v>
      </c>
      <c r="L118" s="55" t="s">
        <v>24</v>
      </c>
      <c r="M118" s="55"/>
      <c r="N118" s="55"/>
      <c r="O118" s="55"/>
      <c r="P118" s="55"/>
      <c r="Q118" s="11">
        <v>7</v>
      </c>
      <c r="R118" s="58">
        <v>1.4433333333333422</v>
      </c>
      <c r="S118" s="23">
        <v>91.95</v>
      </c>
      <c r="T118" s="24">
        <v>91.95</v>
      </c>
      <c r="U118" s="24"/>
      <c r="V118" s="23">
        <v>16.75</v>
      </c>
      <c r="W118" s="69">
        <v>16.75</v>
      </c>
      <c r="X118" s="69"/>
      <c r="Y118" s="11">
        <v>1000</v>
      </c>
      <c r="Z118" s="39" t="s">
        <v>211</v>
      </c>
    </row>
    <row r="119" spans="1:26" x14ac:dyDescent="0.2">
      <c r="A119" s="33" t="s">
        <v>19</v>
      </c>
      <c r="B119" s="32" t="s">
        <v>262</v>
      </c>
      <c r="C119" s="12">
        <v>42556</v>
      </c>
      <c r="D119" s="13">
        <v>0.33750000000000002</v>
      </c>
      <c r="E119" s="66" t="s">
        <v>263</v>
      </c>
      <c r="F119" s="67">
        <v>0.50416666666666698</v>
      </c>
      <c r="G119" s="36">
        <f t="shared" si="2"/>
        <v>187</v>
      </c>
      <c r="H119" s="68">
        <v>70.498916666666702</v>
      </c>
      <c r="I119" s="17">
        <v>59.524333333333303</v>
      </c>
      <c r="J119" s="23" t="s">
        <v>264</v>
      </c>
      <c r="K119" s="23">
        <v>159</v>
      </c>
      <c r="L119" s="55" t="s">
        <v>24</v>
      </c>
      <c r="M119" s="55"/>
      <c r="N119" s="55"/>
      <c r="O119" s="55"/>
      <c r="P119" s="55"/>
      <c r="Q119" s="11">
        <v>5</v>
      </c>
      <c r="R119" s="58">
        <v>2.0820000000000007</v>
      </c>
      <c r="S119" s="23">
        <v>112.75</v>
      </c>
      <c r="T119" s="24">
        <v>56.375</v>
      </c>
      <c r="U119" s="24"/>
      <c r="V119" s="23">
        <v>19.87</v>
      </c>
      <c r="W119" s="69">
        <v>9.9350000000000005</v>
      </c>
      <c r="X119" s="69"/>
      <c r="Y119" s="11">
        <v>2000</v>
      </c>
      <c r="Z119" s="39" t="s">
        <v>211</v>
      </c>
    </row>
    <row r="120" spans="1:26" x14ac:dyDescent="0.2">
      <c r="A120" s="33" t="s">
        <v>19</v>
      </c>
      <c r="B120" s="32" t="s">
        <v>262</v>
      </c>
      <c r="C120" s="12">
        <v>42556</v>
      </c>
      <c r="D120" s="13">
        <v>0.33750000000000002</v>
      </c>
      <c r="E120" s="66" t="s">
        <v>263</v>
      </c>
      <c r="F120" s="67">
        <v>0.50416666666666698</v>
      </c>
      <c r="G120" s="36">
        <f t="shared" si="2"/>
        <v>187</v>
      </c>
      <c r="H120" s="68">
        <v>70.498916666666702</v>
      </c>
      <c r="I120" s="17">
        <v>59.524333333333303</v>
      </c>
      <c r="J120" s="23" t="s">
        <v>264</v>
      </c>
      <c r="K120" s="23">
        <v>159</v>
      </c>
      <c r="L120" s="55" t="s">
        <v>24</v>
      </c>
      <c r="M120" s="55"/>
      <c r="N120" s="55"/>
      <c r="O120" s="55"/>
      <c r="P120" s="55"/>
      <c r="Q120" s="11">
        <v>3</v>
      </c>
      <c r="R120" s="58">
        <v>2.8406666666666709</v>
      </c>
      <c r="S120" s="23">
        <v>79.599999999999994</v>
      </c>
      <c r="T120" s="24">
        <v>29.558113627924246</v>
      </c>
      <c r="U120" s="24"/>
      <c r="V120" s="23">
        <v>12.66</v>
      </c>
      <c r="W120" s="69">
        <v>4.7010768659487558</v>
      </c>
      <c r="X120" s="69"/>
      <c r="Y120" s="11">
        <v>2693</v>
      </c>
      <c r="Z120" s="39"/>
    </row>
    <row r="121" spans="1:26" x14ac:dyDescent="0.2">
      <c r="A121" s="33" t="s">
        <v>19</v>
      </c>
      <c r="B121" s="32" t="s">
        <v>262</v>
      </c>
      <c r="C121" s="12">
        <v>42556</v>
      </c>
      <c r="D121" s="13">
        <v>0.33750000000000002</v>
      </c>
      <c r="E121" s="66" t="s">
        <v>263</v>
      </c>
      <c r="F121" s="67">
        <v>0.50416666666666698</v>
      </c>
      <c r="G121" s="36">
        <f t="shared" si="2"/>
        <v>187</v>
      </c>
      <c r="H121" s="68">
        <v>70.498916666666702</v>
      </c>
      <c r="I121" s="17">
        <v>59.524333333333303</v>
      </c>
      <c r="J121" s="23" t="s">
        <v>264</v>
      </c>
      <c r="K121" s="23">
        <v>159</v>
      </c>
      <c r="L121" s="55" t="s">
        <v>24</v>
      </c>
      <c r="M121" s="55"/>
      <c r="N121" s="55"/>
      <c r="O121" s="55"/>
      <c r="P121" s="55"/>
      <c r="Q121" s="11">
        <v>1</v>
      </c>
      <c r="R121" s="58">
        <v>1.8019999999999996</v>
      </c>
      <c r="S121" s="23">
        <v>77.72</v>
      </c>
      <c r="T121" s="24">
        <v>28.763878608438194</v>
      </c>
      <c r="U121" s="24"/>
      <c r="V121" s="23">
        <v>10.71</v>
      </c>
      <c r="W121" s="69">
        <v>3.9637305699481864</v>
      </c>
      <c r="X121" s="69"/>
      <c r="Y121" s="11">
        <v>2702</v>
      </c>
      <c r="Z121" s="39"/>
    </row>
    <row r="122" spans="1:26" x14ac:dyDescent="0.2">
      <c r="A122" s="33" t="s">
        <v>19</v>
      </c>
      <c r="B122" s="32" t="s">
        <v>262</v>
      </c>
      <c r="C122" s="12">
        <v>42556</v>
      </c>
      <c r="D122" s="13">
        <v>0.33750000000000002</v>
      </c>
      <c r="E122" s="66" t="s">
        <v>263</v>
      </c>
      <c r="F122" s="67">
        <v>0.50416666666666698</v>
      </c>
      <c r="G122" s="36">
        <f t="shared" si="2"/>
        <v>187</v>
      </c>
      <c r="H122" s="68">
        <v>70.498916666666702</v>
      </c>
      <c r="I122" s="17">
        <v>59.524333333333303</v>
      </c>
      <c r="J122" s="23" t="s">
        <v>264</v>
      </c>
      <c r="K122" s="23">
        <v>159</v>
      </c>
      <c r="L122" s="55" t="s">
        <v>39</v>
      </c>
      <c r="M122" s="55"/>
      <c r="N122" s="55"/>
      <c r="O122" s="55"/>
      <c r="P122" s="55"/>
      <c r="Q122" s="23"/>
      <c r="R122" s="58">
        <v>1.8766666666666652</v>
      </c>
      <c r="S122" s="23">
        <v>30.4</v>
      </c>
      <c r="T122" s="24"/>
      <c r="U122" s="24"/>
      <c r="V122" s="23">
        <v>13.83</v>
      </c>
      <c r="W122" s="79"/>
      <c r="X122" s="79"/>
      <c r="Y122" s="23" t="s">
        <v>26</v>
      </c>
      <c r="Z122" s="39"/>
    </row>
    <row r="123" spans="1:26" x14ac:dyDescent="0.2">
      <c r="A123" s="33" t="s">
        <v>19</v>
      </c>
      <c r="B123" s="32" t="s">
        <v>262</v>
      </c>
      <c r="C123" s="12">
        <v>42556</v>
      </c>
      <c r="D123" s="13">
        <v>0.33750000000000002</v>
      </c>
      <c r="E123" s="66" t="s">
        <v>263</v>
      </c>
      <c r="F123" s="67">
        <v>0.50416666666666698</v>
      </c>
      <c r="G123" s="36">
        <f t="shared" si="2"/>
        <v>187</v>
      </c>
      <c r="H123" s="68">
        <v>70.498916666666702</v>
      </c>
      <c r="I123" s="17">
        <v>59.524333333333303</v>
      </c>
      <c r="J123" s="23" t="s">
        <v>264</v>
      </c>
      <c r="K123" s="23">
        <v>159</v>
      </c>
      <c r="L123" s="19" t="s">
        <v>39</v>
      </c>
      <c r="M123" s="19"/>
      <c r="N123" s="19"/>
      <c r="O123" s="19"/>
      <c r="P123" s="19"/>
      <c r="Q123" s="23"/>
      <c r="R123" s="58">
        <v>2.0789999999999935</v>
      </c>
      <c r="S123" s="23">
        <v>28.66</v>
      </c>
      <c r="T123" s="24"/>
      <c r="U123" s="24"/>
      <c r="V123" s="23">
        <v>16.95</v>
      </c>
      <c r="W123" s="79"/>
      <c r="X123" s="79"/>
      <c r="Y123" s="23" t="s">
        <v>26</v>
      </c>
      <c r="Z123" s="39"/>
    </row>
    <row r="124" spans="1:26" x14ac:dyDescent="0.2">
      <c r="A124" s="33" t="s">
        <v>19</v>
      </c>
      <c r="B124" s="32" t="s">
        <v>265</v>
      </c>
      <c r="C124" s="12">
        <v>42557</v>
      </c>
      <c r="D124" s="13">
        <v>0.3430555555555555</v>
      </c>
      <c r="E124" s="66" t="s">
        <v>266</v>
      </c>
      <c r="F124" s="67">
        <v>0.50972222222222219</v>
      </c>
      <c r="G124" s="36">
        <f t="shared" si="2"/>
        <v>188</v>
      </c>
      <c r="H124" s="68">
        <v>70.502099999999999</v>
      </c>
      <c r="I124" s="17">
        <v>62.62681666666667</v>
      </c>
      <c r="J124" s="23" t="s">
        <v>267</v>
      </c>
      <c r="K124" s="23">
        <v>167</v>
      </c>
      <c r="L124" s="55" t="s">
        <v>24</v>
      </c>
      <c r="M124" s="55"/>
      <c r="N124" s="55"/>
      <c r="O124" s="55"/>
      <c r="P124" s="55"/>
      <c r="Q124" s="11">
        <v>18</v>
      </c>
      <c r="R124" s="58">
        <v>0.43866666666666276</v>
      </c>
      <c r="S124" s="23">
        <v>197.39</v>
      </c>
      <c r="T124" s="24">
        <v>116.79881656804734</v>
      </c>
      <c r="U124" s="24"/>
      <c r="V124" s="23">
        <v>34.04</v>
      </c>
      <c r="W124" s="69">
        <v>20.142011834319526</v>
      </c>
      <c r="X124" s="69"/>
      <c r="Y124" s="11">
        <v>1690</v>
      </c>
      <c r="Z124" s="39"/>
    </row>
    <row r="125" spans="1:26" x14ac:dyDescent="0.2">
      <c r="A125" s="33" t="s">
        <v>19</v>
      </c>
      <c r="B125" s="32" t="s">
        <v>265</v>
      </c>
      <c r="C125" s="12">
        <v>42557</v>
      </c>
      <c r="D125" s="13">
        <v>0.3430555555555555</v>
      </c>
      <c r="E125" s="66" t="s">
        <v>266</v>
      </c>
      <c r="F125" s="67">
        <v>0.50972222222222219</v>
      </c>
      <c r="G125" s="36">
        <f t="shared" si="2"/>
        <v>188</v>
      </c>
      <c r="H125" s="68">
        <v>70.502099999999999</v>
      </c>
      <c r="I125" s="17">
        <v>62.62681666666667</v>
      </c>
      <c r="J125" s="23" t="s">
        <v>267</v>
      </c>
      <c r="K125" s="23">
        <v>167</v>
      </c>
      <c r="L125" s="55" t="s">
        <v>24</v>
      </c>
      <c r="M125" s="55"/>
      <c r="N125" s="55"/>
      <c r="O125" s="55"/>
      <c r="P125" s="55"/>
      <c r="Q125" s="11">
        <v>16</v>
      </c>
      <c r="R125" s="58">
        <v>1.0523333333333369</v>
      </c>
      <c r="S125" s="23">
        <v>317.08999999999997</v>
      </c>
      <c r="T125" s="24">
        <v>158.54499999999999</v>
      </c>
      <c r="U125" s="24"/>
      <c r="V125" s="23">
        <v>59.81</v>
      </c>
      <c r="W125" s="69">
        <v>29.905000000000001</v>
      </c>
      <c r="X125" s="69"/>
      <c r="Y125" s="11">
        <v>2000</v>
      </c>
      <c r="Z125" s="39"/>
    </row>
    <row r="126" spans="1:26" x14ac:dyDescent="0.2">
      <c r="A126" s="33" t="s">
        <v>19</v>
      </c>
      <c r="B126" s="32" t="s">
        <v>265</v>
      </c>
      <c r="C126" s="12">
        <v>42557</v>
      </c>
      <c r="D126" s="13">
        <v>0.343055555555556</v>
      </c>
      <c r="E126" s="66" t="s">
        <v>266</v>
      </c>
      <c r="F126" s="67">
        <v>0.50972222222222197</v>
      </c>
      <c r="G126" s="36">
        <f t="shared" si="2"/>
        <v>188</v>
      </c>
      <c r="H126" s="68">
        <v>70.502099999999999</v>
      </c>
      <c r="I126" s="17">
        <v>62.626816666666699</v>
      </c>
      <c r="J126" s="23" t="s">
        <v>267</v>
      </c>
      <c r="K126" s="23">
        <v>167</v>
      </c>
      <c r="L126" s="55" t="s">
        <v>24</v>
      </c>
      <c r="M126" s="55"/>
      <c r="N126" s="55"/>
      <c r="O126" s="55"/>
      <c r="P126" s="55"/>
      <c r="Q126" s="11">
        <v>14</v>
      </c>
      <c r="R126" s="58">
        <v>1.8456666666666592</v>
      </c>
      <c r="S126" s="23">
        <v>261.93</v>
      </c>
      <c r="T126" s="24">
        <v>130.965</v>
      </c>
      <c r="U126" s="24"/>
      <c r="V126" s="23">
        <v>47.4</v>
      </c>
      <c r="W126" s="69">
        <v>23.7</v>
      </c>
      <c r="X126" s="69"/>
      <c r="Y126" s="11">
        <v>2000</v>
      </c>
      <c r="Z126" s="39"/>
    </row>
    <row r="127" spans="1:26" x14ac:dyDescent="0.2">
      <c r="A127" s="33" t="s">
        <v>19</v>
      </c>
      <c r="B127" s="32" t="s">
        <v>265</v>
      </c>
      <c r="C127" s="12">
        <v>42557</v>
      </c>
      <c r="D127" s="13">
        <v>0.343055555555556</v>
      </c>
      <c r="E127" s="66" t="s">
        <v>266</v>
      </c>
      <c r="F127" s="67">
        <v>0.50972222222222197</v>
      </c>
      <c r="G127" s="36">
        <f t="shared" si="2"/>
        <v>188</v>
      </c>
      <c r="H127" s="68">
        <v>70.502099999999999</v>
      </c>
      <c r="I127" s="17">
        <v>62.626816666666699</v>
      </c>
      <c r="J127" s="23" t="s">
        <v>267</v>
      </c>
      <c r="K127" s="23">
        <v>167</v>
      </c>
      <c r="L127" s="55" t="s">
        <v>24</v>
      </c>
      <c r="M127" s="55"/>
      <c r="N127" s="55"/>
      <c r="O127" s="55"/>
      <c r="P127" s="55"/>
      <c r="Q127" s="11">
        <v>11</v>
      </c>
      <c r="R127" s="58">
        <v>1.4706666666666592</v>
      </c>
      <c r="S127" s="23">
        <v>153.35</v>
      </c>
      <c r="T127" s="24">
        <v>102.23333333333333</v>
      </c>
      <c r="U127" s="24"/>
      <c r="V127" s="23">
        <v>25.2</v>
      </c>
      <c r="W127" s="69">
        <v>16.8</v>
      </c>
      <c r="X127" s="69"/>
      <c r="Y127" s="11">
        <v>1500</v>
      </c>
      <c r="Z127" s="39"/>
    </row>
    <row r="128" spans="1:26" x14ac:dyDescent="0.2">
      <c r="A128" s="33" t="s">
        <v>19</v>
      </c>
      <c r="B128" s="32" t="s">
        <v>265</v>
      </c>
      <c r="C128" s="12">
        <v>42557</v>
      </c>
      <c r="D128" s="13">
        <v>0.343055555555556</v>
      </c>
      <c r="E128" s="66" t="s">
        <v>266</v>
      </c>
      <c r="F128" s="67">
        <v>0.50972222222222197</v>
      </c>
      <c r="G128" s="36">
        <f t="shared" ref="G128:G183" si="3">C128-42369</f>
        <v>188</v>
      </c>
      <c r="H128" s="68">
        <v>70.502099999999999</v>
      </c>
      <c r="I128" s="17">
        <v>62.626816666666699</v>
      </c>
      <c r="J128" s="23" t="s">
        <v>267</v>
      </c>
      <c r="K128" s="23">
        <v>167</v>
      </c>
      <c r="L128" s="55" t="s">
        <v>24</v>
      </c>
      <c r="M128" s="55"/>
      <c r="N128" s="55"/>
      <c r="O128" s="55"/>
      <c r="P128" s="55"/>
      <c r="Q128" s="11">
        <v>10</v>
      </c>
      <c r="R128" s="58">
        <v>1.9156666666666666</v>
      </c>
      <c r="S128" s="23">
        <v>86.53</v>
      </c>
      <c r="T128" s="24">
        <v>86.53</v>
      </c>
      <c r="U128" s="24"/>
      <c r="V128" s="23">
        <v>14.67</v>
      </c>
      <c r="W128" s="69">
        <v>14.67</v>
      </c>
      <c r="X128" s="69"/>
      <c r="Y128" s="11">
        <v>1000</v>
      </c>
      <c r="Z128" s="39"/>
    </row>
    <row r="129" spans="1:26" x14ac:dyDescent="0.2">
      <c r="A129" s="33" t="s">
        <v>19</v>
      </c>
      <c r="B129" s="32" t="s">
        <v>265</v>
      </c>
      <c r="C129" s="12">
        <v>42557</v>
      </c>
      <c r="D129" s="13">
        <v>0.343055555555556</v>
      </c>
      <c r="E129" s="66" t="s">
        <v>266</v>
      </c>
      <c r="F129" s="67">
        <v>0.50972222222222197</v>
      </c>
      <c r="G129" s="36">
        <f t="shared" si="3"/>
        <v>188</v>
      </c>
      <c r="H129" s="68">
        <v>70.502099999999999</v>
      </c>
      <c r="I129" s="17">
        <v>62.626816666666699</v>
      </c>
      <c r="J129" s="23" t="s">
        <v>267</v>
      </c>
      <c r="K129" s="23">
        <v>167</v>
      </c>
      <c r="L129" s="55" t="s">
        <v>24</v>
      </c>
      <c r="M129" s="55"/>
      <c r="N129" s="55"/>
      <c r="O129" s="55"/>
      <c r="P129" s="55"/>
      <c r="Q129" s="11">
        <v>9</v>
      </c>
      <c r="R129" s="58">
        <v>1.6523333333333312</v>
      </c>
      <c r="S129" s="23">
        <v>102.21</v>
      </c>
      <c r="T129" s="24">
        <v>51.104999999999997</v>
      </c>
      <c r="U129" s="24"/>
      <c r="V129" s="23">
        <v>17.11</v>
      </c>
      <c r="W129" s="69">
        <v>8.5549999999999997</v>
      </c>
      <c r="X129" s="69"/>
      <c r="Y129" s="11">
        <v>2000</v>
      </c>
      <c r="Z129" s="39"/>
    </row>
    <row r="130" spans="1:26" x14ac:dyDescent="0.2">
      <c r="A130" s="33" t="s">
        <v>19</v>
      </c>
      <c r="B130" s="32" t="s">
        <v>265</v>
      </c>
      <c r="C130" s="12">
        <v>42557</v>
      </c>
      <c r="D130" s="13">
        <v>0.343055555555556</v>
      </c>
      <c r="E130" s="66" t="s">
        <v>266</v>
      </c>
      <c r="F130" s="67">
        <v>0.50972222222222197</v>
      </c>
      <c r="G130" s="36">
        <f t="shared" si="3"/>
        <v>188</v>
      </c>
      <c r="H130" s="68">
        <v>70.502099999999999</v>
      </c>
      <c r="I130" s="17">
        <v>62.626816666666699</v>
      </c>
      <c r="J130" s="23" t="s">
        <v>267</v>
      </c>
      <c r="K130" s="23">
        <v>167</v>
      </c>
      <c r="L130" s="55" t="s">
        <v>24</v>
      </c>
      <c r="M130" s="55"/>
      <c r="N130" s="55"/>
      <c r="O130" s="55"/>
      <c r="P130" s="55"/>
      <c r="Q130" s="11">
        <v>7</v>
      </c>
      <c r="R130" s="58">
        <v>1.5869999999999891</v>
      </c>
      <c r="S130" s="23">
        <v>102.75</v>
      </c>
      <c r="T130" s="24">
        <v>38.154474563683621</v>
      </c>
      <c r="U130" s="24"/>
      <c r="V130" s="23">
        <v>17.11</v>
      </c>
      <c r="W130" s="69">
        <v>6.3535090976606012</v>
      </c>
      <c r="X130" s="69"/>
      <c r="Y130" s="11">
        <v>2693</v>
      </c>
      <c r="Z130" s="39"/>
    </row>
    <row r="131" spans="1:26" x14ac:dyDescent="0.2">
      <c r="A131" s="33" t="s">
        <v>19</v>
      </c>
      <c r="B131" s="32" t="s">
        <v>265</v>
      </c>
      <c r="C131" s="12">
        <v>42557</v>
      </c>
      <c r="D131" s="13">
        <v>0.343055555555556</v>
      </c>
      <c r="E131" s="66" t="s">
        <v>266</v>
      </c>
      <c r="F131" s="67">
        <v>0.50972222222222197</v>
      </c>
      <c r="G131" s="36">
        <f t="shared" si="3"/>
        <v>188</v>
      </c>
      <c r="H131" s="68">
        <v>70.502099999999999</v>
      </c>
      <c r="I131" s="17">
        <v>62.626816666666699</v>
      </c>
      <c r="J131" s="23" t="s">
        <v>267</v>
      </c>
      <c r="K131" s="23">
        <v>167</v>
      </c>
      <c r="L131" s="55" t="s">
        <v>24</v>
      </c>
      <c r="M131" s="55"/>
      <c r="N131" s="55"/>
      <c r="O131" s="55"/>
      <c r="P131" s="55"/>
      <c r="Q131" s="11">
        <v>5</v>
      </c>
      <c r="R131" s="58">
        <v>1.512999999999991</v>
      </c>
      <c r="S131" s="23">
        <v>83.24</v>
      </c>
      <c r="T131" s="24">
        <v>30.875370919881306</v>
      </c>
      <c r="U131" s="24"/>
      <c r="V131" s="23">
        <v>12.79</v>
      </c>
      <c r="W131" s="69">
        <v>4.7440652818991094</v>
      </c>
      <c r="X131" s="69"/>
      <c r="Y131" s="11">
        <v>2696</v>
      </c>
      <c r="Z131" s="39"/>
    </row>
    <row r="132" spans="1:26" x14ac:dyDescent="0.2">
      <c r="A132" s="33" t="s">
        <v>19</v>
      </c>
      <c r="B132" s="32" t="s">
        <v>265</v>
      </c>
      <c r="C132" s="12">
        <v>42557</v>
      </c>
      <c r="D132" s="13">
        <v>0.343055555555556</v>
      </c>
      <c r="E132" s="66" t="s">
        <v>266</v>
      </c>
      <c r="F132" s="67">
        <v>0.50972222222222197</v>
      </c>
      <c r="G132" s="36">
        <f t="shared" si="3"/>
        <v>188</v>
      </c>
      <c r="H132" s="68">
        <v>70.502099999999999</v>
      </c>
      <c r="I132" s="17">
        <v>62.626816666666699</v>
      </c>
      <c r="J132" s="23" t="s">
        <v>267</v>
      </c>
      <c r="K132" s="23">
        <v>167</v>
      </c>
      <c r="L132" s="55" t="s">
        <v>24</v>
      </c>
      <c r="M132" s="55"/>
      <c r="N132" s="55"/>
      <c r="O132" s="55"/>
      <c r="P132" s="55"/>
      <c r="Q132" s="11">
        <v>3</v>
      </c>
      <c r="R132" s="58">
        <v>1.7439999999999998</v>
      </c>
      <c r="S132" s="23">
        <v>65.209999999999994</v>
      </c>
      <c r="T132" s="24">
        <v>24.214630523579647</v>
      </c>
      <c r="U132" s="24"/>
      <c r="V132" s="23">
        <v>9.0299999999999994</v>
      </c>
      <c r="W132" s="69">
        <v>3.3531377645748237</v>
      </c>
      <c r="X132" s="69"/>
      <c r="Y132" s="11">
        <v>2693</v>
      </c>
      <c r="Z132" s="39"/>
    </row>
    <row r="133" spans="1:26" x14ac:dyDescent="0.2">
      <c r="A133" s="33" t="s">
        <v>19</v>
      </c>
      <c r="B133" s="32" t="s">
        <v>265</v>
      </c>
      <c r="C133" s="12">
        <v>42557</v>
      </c>
      <c r="D133" s="13">
        <v>0.343055555555556</v>
      </c>
      <c r="E133" s="66" t="s">
        <v>266</v>
      </c>
      <c r="F133" s="67">
        <v>0.50972222222222197</v>
      </c>
      <c r="G133" s="36">
        <f t="shared" si="3"/>
        <v>188</v>
      </c>
      <c r="H133" s="68">
        <v>70.502099999999999</v>
      </c>
      <c r="I133" s="17">
        <v>62.626816666666699</v>
      </c>
      <c r="J133" s="23" t="s">
        <v>267</v>
      </c>
      <c r="K133" s="23">
        <v>167</v>
      </c>
      <c r="L133" s="55" t="s">
        <v>24</v>
      </c>
      <c r="M133" s="55"/>
      <c r="N133" s="55"/>
      <c r="O133" s="55"/>
      <c r="P133" s="55"/>
      <c r="Q133" s="11">
        <v>1</v>
      </c>
      <c r="R133" s="58">
        <v>1.9619999999999962</v>
      </c>
      <c r="S133" s="23">
        <v>60.19</v>
      </c>
      <c r="T133" s="24">
        <v>22.276091783863805</v>
      </c>
      <c r="U133" s="24"/>
      <c r="V133" s="23">
        <v>9.0299999999999994</v>
      </c>
      <c r="W133" s="69">
        <v>3.3419689119170983</v>
      </c>
      <c r="X133" s="69"/>
      <c r="Y133" s="11">
        <v>2702</v>
      </c>
      <c r="Z133" s="39"/>
    </row>
    <row r="134" spans="1:26" x14ac:dyDescent="0.2">
      <c r="A134" s="33" t="s">
        <v>19</v>
      </c>
      <c r="B134" s="32" t="s">
        <v>265</v>
      </c>
      <c r="C134" s="12">
        <v>42557</v>
      </c>
      <c r="D134" s="13">
        <v>0.343055555555556</v>
      </c>
      <c r="E134" s="66" t="s">
        <v>266</v>
      </c>
      <c r="F134" s="67">
        <v>0.50972222222222197</v>
      </c>
      <c r="G134" s="36">
        <f t="shared" si="3"/>
        <v>188</v>
      </c>
      <c r="H134" s="68">
        <v>70.502099999999999</v>
      </c>
      <c r="I134" s="17">
        <v>62.626816666666699</v>
      </c>
      <c r="J134" s="23" t="s">
        <v>267</v>
      </c>
      <c r="K134" s="23">
        <v>167</v>
      </c>
      <c r="L134" s="19" t="s">
        <v>39</v>
      </c>
      <c r="M134" s="19"/>
      <c r="N134" s="19"/>
      <c r="O134" s="19"/>
      <c r="P134" s="19"/>
      <c r="Q134" s="11"/>
      <c r="R134" s="58">
        <v>1.991333333333337</v>
      </c>
      <c r="S134" s="23">
        <v>29.49</v>
      </c>
      <c r="T134" s="24"/>
      <c r="U134" s="24"/>
      <c r="V134" s="23">
        <v>3.95</v>
      </c>
      <c r="W134" s="23"/>
      <c r="X134" s="23"/>
      <c r="Y134" s="23" t="s">
        <v>26</v>
      </c>
      <c r="Z134" s="39"/>
    </row>
    <row r="135" spans="1:26" x14ac:dyDescent="0.2">
      <c r="A135" s="33" t="s">
        <v>19</v>
      </c>
      <c r="B135" s="32" t="s">
        <v>265</v>
      </c>
      <c r="C135" s="12">
        <v>42557</v>
      </c>
      <c r="D135" s="13">
        <v>0.343055555555556</v>
      </c>
      <c r="E135" s="66" t="s">
        <v>266</v>
      </c>
      <c r="F135" s="67">
        <v>0.50972222222222197</v>
      </c>
      <c r="G135" s="36">
        <f t="shared" si="3"/>
        <v>188</v>
      </c>
      <c r="H135" s="68">
        <v>70.502099999999999</v>
      </c>
      <c r="I135" s="17">
        <v>62.626816666666699</v>
      </c>
      <c r="J135" s="23" t="s">
        <v>267</v>
      </c>
      <c r="K135" s="23">
        <v>167</v>
      </c>
      <c r="L135" s="19" t="s">
        <v>39</v>
      </c>
      <c r="M135" s="19"/>
      <c r="N135" s="19"/>
      <c r="O135" s="19"/>
      <c r="P135" s="19"/>
      <c r="Q135" s="11"/>
      <c r="R135" s="58">
        <v>1.9703333333333291</v>
      </c>
      <c r="S135" s="23">
        <v>26.34</v>
      </c>
      <c r="T135" s="24"/>
      <c r="U135" s="24"/>
      <c r="V135" s="23">
        <v>4.33</v>
      </c>
      <c r="W135" s="23"/>
      <c r="X135" s="23"/>
      <c r="Y135" s="23" t="s">
        <v>26</v>
      </c>
      <c r="Z135" s="39"/>
    </row>
    <row r="136" spans="1:26" x14ac:dyDescent="0.2">
      <c r="A136" s="33" t="s">
        <v>19</v>
      </c>
      <c r="B136" s="32" t="s">
        <v>268</v>
      </c>
      <c r="C136" s="12">
        <v>42558</v>
      </c>
      <c r="D136" s="13">
        <v>0.52847222222222223</v>
      </c>
      <c r="E136" s="66" t="s">
        <v>269</v>
      </c>
      <c r="F136" s="67">
        <v>0.69513888888888886</v>
      </c>
      <c r="G136" s="36">
        <f t="shared" si="3"/>
        <v>189</v>
      </c>
      <c r="H136" s="68">
        <v>69.500016666666667</v>
      </c>
      <c r="I136" s="17">
        <v>58.723883333333333</v>
      </c>
      <c r="J136" s="23" t="s">
        <v>270</v>
      </c>
      <c r="K136" s="23">
        <v>175</v>
      </c>
      <c r="L136" s="55" t="s">
        <v>24</v>
      </c>
      <c r="M136" s="55"/>
      <c r="N136" s="55"/>
      <c r="O136" s="55"/>
      <c r="P136" s="55"/>
      <c r="Q136" s="11">
        <v>18</v>
      </c>
      <c r="R136" s="58">
        <v>1.8023333333333298</v>
      </c>
      <c r="S136" s="23">
        <v>160.38999999999999</v>
      </c>
      <c r="T136" s="24">
        <v>94.73715298287064</v>
      </c>
      <c r="U136" s="24"/>
      <c r="V136" s="23">
        <v>27.08</v>
      </c>
      <c r="W136" s="69">
        <v>15.995274660366213</v>
      </c>
      <c r="X136" s="69"/>
      <c r="Y136" s="11">
        <f>2693-1000</f>
        <v>1693</v>
      </c>
      <c r="Z136" s="39"/>
    </row>
    <row r="137" spans="1:26" x14ac:dyDescent="0.2">
      <c r="A137" s="33" t="s">
        <v>19</v>
      </c>
      <c r="B137" s="32" t="s">
        <v>268</v>
      </c>
      <c r="C137" s="12">
        <v>42558</v>
      </c>
      <c r="D137" s="13">
        <v>0.52847222222222223</v>
      </c>
      <c r="E137" s="66" t="s">
        <v>269</v>
      </c>
      <c r="F137" s="67">
        <v>0.69513888888888886</v>
      </c>
      <c r="G137" s="36">
        <f t="shared" si="3"/>
        <v>189</v>
      </c>
      <c r="H137" s="68">
        <v>69.500016666666667</v>
      </c>
      <c r="I137" s="17">
        <v>58.723883333333333</v>
      </c>
      <c r="J137" s="23" t="s">
        <v>270</v>
      </c>
      <c r="K137" s="23">
        <v>175</v>
      </c>
      <c r="L137" s="55" t="s">
        <v>24</v>
      </c>
      <c r="M137" s="55"/>
      <c r="N137" s="55"/>
      <c r="O137" s="55"/>
      <c r="P137" s="55"/>
      <c r="Q137" s="11">
        <v>16</v>
      </c>
      <c r="R137" s="58">
        <v>1.8099999999999952</v>
      </c>
      <c r="S137" s="23">
        <v>204.89</v>
      </c>
      <c r="T137" s="24">
        <v>121.09338061465721</v>
      </c>
      <c r="U137" s="24"/>
      <c r="V137" s="23">
        <v>36.49</v>
      </c>
      <c r="W137" s="69">
        <v>21.566193853427897</v>
      </c>
      <c r="X137" s="69"/>
      <c r="Y137" s="11">
        <f>2692-1000</f>
        <v>1692</v>
      </c>
      <c r="Z137" s="39"/>
    </row>
    <row r="138" spans="1:26" x14ac:dyDescent="0.2">
      <c r="A138" s="33" t="s">
        <v>19</v>
      </c>
      <c r="B138" s="32" t="s">
        <v>268</v>
      </c>
      <c r="C138" s="12">
        <v>42558</v>
      </c>
      <c r="D138" s="13">
        <v>0.52847222222222201</v>
      </c>
      <c r="E138" s="66" t="s">
        <v>269</v>
      </c>
      <c r="F138" s="67">
        <v>0.69513888888888897</v>
      </c>
      <c r="G138" s="36">
        <f t="shared" si="3"/>
        <v>189</v>
      </c>
      <c r="H138" s="68">
        <v>69.500016666666696</v>
      </c>
      <c r="I138" s="17">
        <v>58.723883333333298</v>
      </c>
      <c r="J138" s="23" t="s">
        <v>270</v>
      </c>
      <c r="K138" s="23">
        <v>175</v>
      </c>
      <c r="L138" s="55" t="s">
        <v>24</v>
      </c>
      <c r="M138" s="55"/>
      <c r="N138" s="55"/>
      <c r="O138" s="55"/>
      <c r="P138" s="55"/>
      <c r="Q138" s="11">
        <v>14</v>
      </c>
      <c r="R138" s="58">
        <v>1.6726666666666716</v>
      </c>
      <c r="S138" s="23">
        <v>219.91</v>
      </c>
      <c r="T138" s="24">
        <v>80.908756438557759</v>
      </c>
      <c r="U138" s="24"/>
      <c r="V138" s="23">
        <v>34.04</v>
      </c>
      <c r="W138" s="69">
        <v>12.523914643119941</v>
      </c>
      <c r="X138" s="69"/>
      <c r="Y138" s="11">
        <v>2718</v>
      </c>
      <c r="Z138" s="39"/>
    </row>
    <row r="139" spans="1:26" x14ac:dyDescent="0.2">
      <c r="A139" s="33" t="s">
        <v>19</v>
      </c>
      <c r="B139" s="32" t="s">
        <v>268</v>
      </c>
      <c r="C139" s="12">
        <v>42558</v>
      </c>
      <c r="D139" s="13">
        <v>0.52847222222222201</v>
      </c>
      <c r="E139" s="66" t="s">
        <v>269</v>
      </c>
      <c r="F139" s="67">
        <v>0.69513888888888897</v>
      </c>
      <c r="G139" s="36">
        <f t="shared" si="3"/>
        <v>189</v>
      </c>
      <c r="H139" s="68">
        <v>69.500016666666696</v>
      </c>
      <c r="I139" s="17">
        <v>58.723883333333298</v>
      </c>
      <c r="J139" s="23" t="s">
        <v>270</v>
      </c>
      <c r="K139" s="23">
        <v>175</v>
      </c>
      <c r="L139" s="55" t="s">
        <v>24</v>
      </c>
      <c r="M139" s="55"/>
      <c r="N139" s="55"/>
      <c r="O139" s="55"/>
      <c r="P139" s="55"/>
      <c r="Q139" s="11">
        <v>12</v>
      </c>
      <c r="R139" s="58">
        <v>1.5943333333333314</v>
      </c>
      <c r="S139" s="23">
        <v>182.17</v>
      </c>
      <c r="T139" s="24">
        <v>91.084999999999994</v>
      </c>
      <c r="U139" s="24"/>
      <c r="V139" s="23">
        <v>29.15</v>
      </c>
      <c r="W139" s="69">
        <v>14.574999999999999</v>
      </c>
      <c r="X139" s="69"/>
      <c r="Y139" s="11">
        <v>2000</v>
      </c>
      <c r="Z139" s="39"/>
    </row>
    <row r="140" spans="1:26" x14ac:dyDescent="0.2">
      <c r="A140" s="33" t="s">
        <v>19</v>
      </c>
      <c r="B140" s="32" t="s">
        <v>268</v>
      </c>
      <c r="C140" s="12">
        <v>42558</v>
      </c>
      <c r="D140" s="13">
        <v>0.52847222222222201</v>
      </c>
      <c r="E140" s="66" t="s">
        <v>269</v>
      </c>
      <c r="F140" s="67">
        <v>0.69513888888888897</v>
      </c>
      <c r="G140" s="36">
        <f t="shared" si="3"/>
        <v>189</v>
      </c>
      <c r="H140" s="68">
        <v>69.500016666666696</v>
      </c>
      <c r="I140" s="17">
        <v>58.723883333333298</v>
      </c>
      <c r="J140" s="23" t="s">
        <v>270</v>
      </c>
      <c r="K140" s="23">
        <v>175</v>
      </c>
      <c r="L140" s="55" t="s">
        <v>24</v>
      </c>
      <c r="M140" s="55"/>
      <c r="N140" s="55"/>
      <c r="O140" s="55"/>
      <c r="P140" s="55"/>
      <c r="Q140" s="11">
        <v>9</v>
      </c>
      <c r="R140" s="58">
        <v>2.0846666666666707</v>
      </c>
      <c r="S140" s="23">
        <v>167.76</v>
      </c>
      <c r="T140" s="24">
        <v>83.88</v>
      </c>
      <c r="U140" s="24"/>
      <c r="V140" s="23">
        <v>26.33</v>
      </c>
      <c r="W140" s="69">
        <v>13.164999999999999</v>
      </c>
      <c r="X140" s="69"/>
      <c r="Y140" s="11">
        <v>2000</v>
      </c>
      <c r="Z140" s="39"/>
    </row>
    <row r="141" spans="1:26" x14ac:dyDescent="0.2">
      <c r="A141" s="33" t="s">
        <v>19</v>
      </c>
      <c r="B141" s="32" t="s">
        <v>268</v>
      </c>
      <c r="C141" s="12">
        <v>42558</v>
      </c>
      <c r="D141" s="13">
        <v>0.52847222222222201</v>
      </c>
      <c r="E141" s="66" t="s">
        <v>269</v>
      </c>
      <c r="F141" s="67">
        <v>0.69513888888888897</v>
      </c>
      <c r="G141" s="36">
        <f t="shared" si="3"/>
        <v>189</v>
      </c>
      <c r="H141" s="68">
        <v>69.500016666666696</v>
      </c>
      <c r="I141" s="17">
        <v>58.723883333333298</v>
      </c>
      <c r="J141" s="23" t="s">
        <v>270</v>
      </c>
      <c r="K141" s="23">
        <v>175</v>
      </c>
      <c r="L141" s="55" t="s">
        <v>24</v>
      </c>
      <c r="M141" s="55"/>
      <c r="N141" s="55"/>
      <c r="O141" s="55"/>
      <c r="P141" s="55"/>
      <c r="Q141" s="11">
        <v>8</v>
      </c>
      <c r="R141" s="58">
        <v>2.0306666666666686</v>
      </c>
      <c r="S141" s="23">
        <v>151.47</v>
      </c>
      <c r="T141" s="24">
        <v>81.87567567567568</v>
      </c>
      <c r="U141" s="24"/>
      <c r="V141" s="23">
        <v>24.26</v>
      </c>
      <c r="W141" s="69">
        <v>13.113513513513514</v>
      </c>
      <c r="X141" s="69"/>
      <c r="Y141" s="11">
        <v>1850</v>
      </c>
      <c r="Z141" s="39"/>
    </row>
    <row r="142" spans="1:26" x14ac:dyDescent="0.2">
      <c r="A142" s="33" t="s">
        <v>19</v>
      </c>
      <c r="B142" s="32" t="s">
        <v>268</v>
      </c>
      <c r="C142" s="12">
        <v>42558</v>
      </c>
      <c r="D142" s="13">
        <v>0.52847222222222201</v>
      </c>
      <c r="E142" s="66" t="s">
        <v>269</v>
      </c>
      <c r="F142" s="67">
        <v>0.69513888888888897</v>
      </c>
      <c r="G142" s="36">
        <f t="shared" si="3"/>
        <v>189</v>
      </c>
      <c r="H142" s="68">
        <v>69.500016666666696</v>
      </c>
      <c r="I142" s="17">
        <v>58.723883333333298</v>
      </c>
      <c r="J142" s="23" t="s">
        <v>270</v>
      </c>
      <c r="K142" s="23">
        <v>175</v>
      </c>
      <c r="L142" s="55" t="s">
        <v>24</v>
      </c>
      <c r="M142" s="55"/>
      <c r="N142" s="55"/>
      <c r="O142" s="55"/>
      <c r="P142" s="55"/>
      <c r="Q142" s="11">
        <v>7</v>
      </c>
      <c r="R142" s="58">
        <v>1.7239999999999966</v>
      </c>
      <c r="S142" s="23">
        <v>97.92</v>
      </c>
      <c r="T142" s="24">
        <v>48.96</v>
      </c>
      <c r="U142" s="24"/>
      <c r="V142" s="23">
        <v>13.54</v>
      </c>
      <c r="W142" s="69">
        <v>6.77</v>
      </c>
      <c r="X142" s="69"/>
      <c r="Y142" s="11">
        <v>2000</v>
      </c>
      <c r="Z142" s="39"/>
    </row>
    <row r="143" spans="1:26" x14ac:dyDescent="0.2">
      <c r="A143" s="33" t="s">
        <v>19</v>
      </c>
      <c r="B143" s="32" t="s">
        <v>268</v>
      </c>
      <c r="C143" s="12">
        <v>42558</v>
      </c>
      <c r="D143" s="13">
        <v>0.52847222222222201</v>
      </c>
      <c r="E143" s="66" t="s">
        <v>269</v>
      </c>
      <c r="F143" s="67">
        <v>0.69513888888888897</v>
      </c>
      <c r="G143" s="36">
        <f t="shared" si="3"/>
        <v>189</v>
      </c>
      <c r="H143" s="68">
        <v>69.500016666666696</v>
      </c>
      <c r="I143" s="17">
        <v>58.723883333333298</v>
      </c>
      <c r="J143" s="23" t="s">
        <v>270</v>
      </c>
      <c r="K143" s="23">
        <v>175</v>
      </c>
      <c r="L143" s="55" t="s">
        <v>24</v>
      </c>
      <c r="M143" s="55"/>
      <c r="N143" s="55"/>
      <c r="O143" s="55"/>
      <c r="P143" s="55"/>
      <c r="Q143" s="11">
        <v>5</v>
      </c>
      <c r="R143" s="58">
        <v>1.6909999999999954</v>
      </c>
      <c r="S143" s="23">
        <v>99.46</v>
      </c>
      <c r="T143" s="24">
        <v>36.891691394658757</v>
      </c>
      <c r="U143" s="24"/>
      <c r="V143" s="23">
        <v>14.86</v>
      </c>
      <c r="W143" s="69">
        <v>5.5118694362017804</v>
      </c>
      <c r="X143" s="69"/>
      <c r="Y143" s="11">
        <v>2696</v>
      </c>
      <c r="Z143" s="39"/>
    </row>
    <row r="144" spans="1:26" x14ac:dyDescent="0.2">
      <c r="A144" s="33" t="s">
        <v>19</v>
      </c>
      <c r="B144" s="32" t="s">
        <v>268</v>
      </c>
      <c r="C144" s="12">
        <v>42558</v>
      </c>
      <c r="D144" s="13">
        <v>0.52847222222222201</v>
      </c>
      <c r="E144" s="66" t="s">
        <v>269</v>
      </c>
      <c r="F144" s="67">
        <v>0.69513888888888897</v>
      </c>
      <c r="G144" s="36">
        <f t="shared" si="3"/>
        <v>189</v>
      </c>
      <c r="H144" s="68">
        <v>69.500016666666696</v>
      </c>
      <c r="I144" s="17">
        <v>58.723883333333298</v>
      </c>
      <c r="J144" s="23" t="s">
        <v>270</v>
      </c>
      <c r="K144" s="23">
        <v>175</v>
      </c>
      <c r="L144" s="55" t="s">
        <v>24</v>
      </c>
      <c r="M144" s="55"/>
      <c r="N144" s="55"/>
      <c r="O144" s="55"/>
      <c r="P144" s="55"/>
      <c r="Q144" s="11">
        <v>3</v>
      </c>
      <c r="R144" s="58">
        <v>2.0689999999999955</v>
      </c>
      <c r="S144" s="23">
        <v>88.2</v>
      </c>
      <c r="T144" s="24">
        <v>32.751578165614553</v>
      </c>
      <c r="U144" s="24"/>
      <c r="V144" s="23">
        <v>12.41</v>
      </c>
      <c r="W144" s="69">
        <v>4.6082435945042706</v>
      </c>
      <c r="X144" s="69"/>
      <c r="Y144" s="11">
        <v>2693</v>
      </c>
      <c r="Z144" s="39" t="s">
        <v>64</v>
      </c>
    </row>
    <row r="145" spans="1:26" x14ac:dyDescent="0.2">
      <c r="A145" s="33" t="s">
        <v>19</v>
      </c>
      <c r="B145" s="32" t="s">
        <v>268</v>
      </c>
      <c r="C145" s="12">
        <v>42558</v>
      </c>
      <c r="D145" s="13">
        <v>0.52847222222222201</v>
      </c>
      <c r="E145" s="66" t="s">
        <v>269</v>
      </c>
      <c r="F145" s="67">
        <v>0.69513888888888897</v>
      </c>
      <c r="G145" s="36">
        <f t="shared" si="3"/>
        <v>189</v>
      </c>
      <c r="H145" s="68">
        <v>69.500016666666696</v>
      </c>
      <c r="I145" s="17">
        <v>58.723883333333298</v>
      </c>
      <c r="J145" s="23" t="s">
        <v>270</v>
      </c>
      <c r="K145" s="23">
        <v>175</v>
      </c>
      <c r="L145" s="55" t="s">
        <v>24</v>
      </c>
      <c r="M145" s="55"/>
      <c r="N145" s="55"/>
      <c r="O145" s="55"/>
      <c r="P145" s="55"/>
      <c r="Q145" s="11">
        <v>1</v>
      </c>
      <c r="R145" s="58">
        <v>2.142000000000003</v>
      </c>
      <c r="S145" s="23">
        <v>80.900000000000006</v>
      </c>
      <c r="T145" s="24">
        <v>29.940784603997038</v>
      </c>
      <c r="U145" s="24"/>
      <c r="V145" s="23">
        <v>12.22</v>
      </c>
      <c r="W145" s="69">
        <v>4.5225758697261291</v>
      </c>
      <c r="X145" s="69"/>
      <c r="Y145" s="11">
        <v>2702</v>
      </c>
      <c r="Z145" s="39" t="s">
        <v>64</v>
      </c>
    </row>
    <row r="146" spans="1:26" x14ac:dyDescent="0.2">
      <c r="A146" s="33" t="s">
        <v>19</v>
      </c>
      <c r="B146" s="32" t="s">
        <v>268</v>
      </c>
      <c r="C146" s="12">
        <v>42558</v>
      </c>
      <c r="D146" s="13">
        <v>0.52847222222222201</v>
      </c>
      <c r="E146" s="66" t="s">
        <v>269</v>
      </c>
      <c r="F146" s="67">
        <v>0.69513888888888897</v>
      </c>
      <c r="G146" s="36">
        <f t="shared" si="3"/>
        <v>189</v>
      </c>
      <c r="H146" s="68">
        <v>69.500016666666696</v>
      </c>
      <c r="I146" s="17">
        <v>58.723883333333298</v>
      </c>
      <c r="J146" s="23" t="s">
        <v>270</v>
      </c>
      <c r="K146" s="23">
        <v>175</v>
      </c>
      <c r="L146" s="19" t="s">
        <v>39</v>
      </c>
      <c r="M146" s="19"/>
      <c r="N146" s="19"/>
      <c r="O146" s="19"/>
      <c r="P146" s="19"/>
      <c r="Q146" s="11"/>
      <c r="R146" s="58">
        <v>2.0376666666666665</v>
      </c>
      <c r="S146" s="23">
        <v>38.94</v>
      </c>
      <c r="T146" s="24"/>
      <c r="U146" s="24"/>
      <c r="V146" s="23">
        <v>5.08</v>
      </c>
      <c r="W146" s="23"/>
      <c r="X146" s="23"/>
      <c r="Y146" s="23" t="s">
        <v>26</v>
      </c>
      <c r="Z146" s="39"/>
    </row>
    <row r="147" spans="1:26" x14ac:dyDescent="0.2">
      <c r="A147" s="33" t="s">
        <v>19</v>
      </c>
      <c r="B147" s="32" t="s">
        <v>268</v>
      </c>
      <c r="C147" s="12">
        <v>42558</v>
      </c>
      <c r="D147" s="13">
        <v>0.52847222222222201</v>
      </c>
      <c r="E147" s="66" t="s">
        <v>269</v>
      </c>
      <c r="F147" s="67">
        <v>0.69513888888888897</v>
      </c>
      <c r="G147" s="36">
        <f t="shared" si="3"/>
        <v>189</v>
      </c>
      <c r="H147" s="68">
        <v>69.500016666666696</v>
      </c>
      <c r="I147" s="17">
        <v>58.723883333333298</v>
      </c>
      <c r="J147" s="23" t="s">
        <v>270</v>
      </c>
      <c r="K147" s="23">
        <v>175</v>
      </c>
      <c r="L147" s="19" t="s">
        <v>39</v>
      </c>
      <c r="M147" s="19"/>
      <c r="N147" s="19"/>
      <c r="O147" s="19"/>
      <c r="P147" s="19"/>
      <c r="Q147" s="11"/>
      <c r="R147" s="58">
        <v>2.1760000000000019</v>
      </c>
      <c r="S147" s="23">
        <v>35.72</v>
      </c>
      <c r="T147" s="24"/>
      <c r="U147" s="24"/>
      <c r="V147" s="23">
        <v>4.8899999999999997</v>
      </c>
      <c r="W147" s="23"/>
      <c r="X147" s="23"/>
      <c r="Y147" s="23" t="s">
        <v>26</v>
      </c>
      <c r="Z147" s="39"/>
    </row>
    <row r="148" spans="1:26" x14ac:dyDescent="0.2">
      <c r="A148" s="33" t="s">
        <v>19</v>
      </c>
      <c r="B148" s="32" t="s">
        <v>271</v>
      </c>
      <c r="C148" s="12">
        <v>42559</v>
      </c>
      <c r="D148" s="13">
        <v>0.42499999999999999</v>
      </c>
      <c r="E148" s="66" t="s">
        <v>272</v>
      </c>
      <c r="F148" s="67">
        <v>0.59166666666666667</v>
      </c>
      <c r="G148" s="36">
        <f t="shared" si="3"/>
        <v>190</v>
      </c>
      <c r="H148" s="68">
        <v>69.511833333333328</v>
      </c>
      <c r="I148" s="17">
        <v>59.806133333333335</v>
      </c>
      <c r="J148" s="23" t="s">
        <v>273</v>
      </c>
      <c r="K148" s="23">
        <v>183</v>
      </c>
      <c r="L148" s="55" t="s">
        <v>24</v>
      </c>
      <c r="M148" s="55"/>
      <c r="N148" s="55"/>
      <c r="O148" s="55"/>
      <c r="P148" s="55"/>
      <c r="Q148" s="23">
        <v>18</v>
      </c>
      <c r="R148" s="58">
        <v>0.73933333333334161</v>
      </c>
      <c r="S148" s="23">
        <v>240.07</v>
      </c>
      <c r="T148" s="24">
        <v>160.04666666666665</v>
      </c>
      <c r="U148" s="24"/>
      <c r="V148" s="23">
        <v>44.22</v>
      </c>
      <c r="W148" s="69">
        <v>29.48</v>
      </c>
      <c r="X148" s="69"/>
      <c r="Y148" s="23">
        <v>1500</v>
      </c>
      <c r="Z148" s="39"/>
    </row>
    <row r="149" spans="1:26" x14ac:dyDescent="0.2">
      <c r="A149" s="33" t="s">
        <v>19</v>
      </c>
      <c r="B149" s="32" t="s">
        <v>271</v>
      </c>
      <c r="C149" s="12">
        <v>42559</v>
      </c>
      <c r="D149" s="13">
        <v>0.42499999999999999</v>
      </c>
      <c r="E149" s="66" t="s">
        <v>272</v>
      </c>
      <c r="F149" s="67">
        <v>0.59166666666666667</v>
      </c>
      <c r="G149" s="36">
        <f t="shared" si="3"/>
        <v>190</v>
      </c>
      <c r="H149" s="68">
        <v>69.511833333333328</v>
      </c>
      <c r="I149" s="17">
        <v>59.806133333333335</v>
      </c>
      <c r="J149" s="23" t="s">
        <v>273</v>
      </c>
      <c r="K149" s="23">
        <v>183</v>
      </c>
      <c r="L149" s="55" t="s">
        <v>24</v>
      </c>
      <c r="M149" s="55"/>
      <c r="N149" s="55"/>
      <c r="O149" s="55"/>
      <c r="P149" s="55"/>
      <c r="Q149" s="23">
        <v>16</v>
      </c>
      <c r="R149" s="58">
        <v>1.7279999999999944</v>
      </c>
      <c r="S149" s="23">
        <v>194.3</v>
      </c>
      <c r="T149" s="24">
        <v>169.6943231441048</v>
      </c>
      <c r="U149" s="24"/>
      <c r="V149" s="23">
        <v>36.619999999999997</v>
      </c>
      <c r="W149" s="69">
        <v>31.982532751091703</v>
      </c>
      <c r="X149" s="69"/>
      <c r="Y149" s="23">
        <v>1145</v>
      </c>
      <c r="Z149" s="39"/>
    </row>
    <row r="150" spans="1:26" x14ac:dyDescent="0.2">
      <c r="A150" s="33" t="s">
        <v>19</v>
      </c>
      <c r="B150" s="32" t="s">
        <v>271</v>
      </c>
      <c r="C150" s="12">
        <v>42559</v>
      </c>
      <c r="D150" s="13">
        <v>0.42499999999999999</v>
      </c>
      <c r="E150" s="66" t="s">
        <v>272</v>
      </c>
      <c r="F150" s="67">
        <v>0.59166666666666701</v>
      </c>
      <c r="G150" s="36">
        <f t="shared" si="3"/>
        <v>190</v>
      </c>
      <c r="H150" s="68">
        <v>69.5118333333333</v>
      </c>
      <c r="I150" s="17">
        <v>59.8061333333333</v>
      </c>
      <c r="J150" s="23" t="s">
        <v>273</v>
      </c>
      <c r="K150" s="23">
        <v>183</v>
      </c>
      <c r="L150" s="55" t="s">
        <v>24</v>
      </c>
      <c r="M150" s="55"/>
      <c r="N150" s="55"/>
      <c r="O150" s="55"/>
      <c r="P150" s="55"/>
      <c r="Q150" s="23">
        <v>14</v>
      </c>
      <c r="R150" s="58">
        <v>0.75633333333333042</v>
      </c>
      <c r="S150" s="23">
        <v>210.94</v>
      </c>
      <c r="T150" s="24">
        <v>210.94</v>
      </c>
      <c r="U150" s="24"/>
      <c r="V150" s="23">
        <v>38.18</v>
      </c>
      <c r="W150" s="69">
        <v>38.18</v>
      </c>
      <c r="X150" s="69"/>
      <c r="Y150" s="23">
        <v>1000</v>
      </c>
      <c r="Z150" s="39"/>
    </row>
    <row r="151" spans="1:26" x14ac:dyDescent="0.2">
      <c r="A151" s="33" t="s">
        <v>19</v>
      </c>
      <c r="B151" s="32" t="s">
        <v>271</v>
      </c>
      <c r="C151" s="12">
        <v>42559</v>
      </c>
      <c r="D151" s="13">
        <v>0.42499999999999999</v>
      </c>
      <c r="E151" s="66" t="s">
        <v>272</v>
      </c>
      <c r="F151" s="67">
        <v>0.59166666666666701</v>
      </c>
      <c r="G151" s="36">
        <f t="shared" si="3"/>
        <v>190</v>
      </c>
      <c r="H151" s="68">
        <v>69.5118333333333</v>
      </c>
      <c r="I151" s="17">
        <v>59.8061333333333</v>
      </c>
      <c r="J151" s="23" t="s">
        <v>273</v>
      </c>
      <c r="K151" s="23">
        <v>183</v>
      </c>
      <c r="L151" s="55" t="s">
        <v>24</v>
      </c>
      <c r="M151" s="55"/>
      <c r="N151" s="55"/>
      <c r="O151" s="55"/>
      <c r="P151" s="55"/>
      <c r="Q151" s="23">
        <v>13</v>
      </c>
      <c r="R151" s="58">
        <v>1.8596666666666621</v>
      </c>
      <c r="S151" s="23">
        <v>162.28</v>
      </c>
      <c r="T151" s="24">
        <v>153.09433962264151</v>
      </c>
      <c r="U151" s="24"/>
      <c r="V151" s="23">
        <v>27.46</v>
      </c>
      <c r="W151" s="69">
        <v>25.90566037735849</v>
      </c>
      <c r="X151" s="69"/>
      <c r="Y151" s="23">
        <v>1060</v>
      </c>
      <c r="Z151" s="39"/>
    </row>
    <row r="152" spans="1:26" x14ac:dyDescent="0.2">
      <c r="A152" s="33" t="s">
        <v>19</v>
      </c>
      <c r="B152" s="32" t="s">
        <v>271</v>
      </c>
      <c r="C152" s="12">
        <v>42559</v>
      </c>
      <c r="D152" s="13">
        <v>0.42499999999999999</v>
      </c>
      <c r="E152" s="66" t="s">
        <v>272</v>
      </c>
      <c r="F152" s="67">
        <v>0.59166666666666701</v>
      </c>
      <c r="G152" s="36">
        <f t="shared" si="3"/>
        <v>190</v>
      </c>
      <c r="H152" s="68">
        <v>69.5118333333333</v>
      </c>
      <c r="I152" s="17">
        <v>59.8061333333333</v>
      </c>
      <c r="J152" s="23" t="s">
        <v>273</v>
      </c>
      <c r="K152" s="23">
        <v>183</v>
      </c>
      <c r="L152" s="55" t="s">
        <v>24</v>
      </c>
      <c r="M152" s="55"/>
      <c r="N152" s="55"/>
      <c r="O152" s="55"/>
      <c r="P152" s="55"/>
      <c r="Q152" s="11">
        <v>10</v>
      </c>
      <c r="R152" s="58">
        <v>1.7259999999999991</v>
      </c>
      <c r="S152" s="23">
        <v>137.94</v>
      </c>
      <c r="T152" s="24">
        <v>137.94</v>
      </c>
      <c r="U152" s="24"/>
      <c r="V152" s="23">
        <v>21.63</v>
      </c>
      <c r="W152" s="69">
        <v>21.63</v>
      </c>
      <c r="X152" s="69"/>
      <c r="Y152" s="11">
        <v>1000</v>
      </c>
      <c r="Z152" s="39" t="s">
        <v>211</v>
      </c>
    </row>
    <row r="153" spans="1:26" x14ac:dyDescent="0.2">
      <c r="A153" s="33" t="s">
        <v>19</v>
      </c>
      <c r="B153" s="32" t="s">
        <v>271</v>
      </c>
      <c r="C153" s="12">
        <v>42559</v>
      </c>
      <c r="D153" s="13">
        <v>0.42499999999999999</v>
      </c>
      <c r="E153" s="66" t="s">
        <v>272</v>
      </c>
      <c r="F153" s="67">
        <v>0.59166666666666701</v>
      </c>
      <c r="G153" s="36">
        <f t="shared" si="3"/>
        <v>190</v>
      </c>
      <c r="H153" s="68">
        <v>69.5118333333333</v>
      </c>
      <c r="I153" s="17">
        <v>59.8061333333333</v>
      </c>
      <c r="J153" s="23" t="s">
        <v>273</v>
      </c>
      <c r="K153" s="23">
        <v>183</v>
      </c>
      <c r="L153" s="55" t="s">
        <v>24</v>
      </c>
      <c r="M153" s="55"/>
      <c r="N153" s="55"/>
      <c r="O153" s="55"/>
      <c r="P153" s="55"/>
      <c r="Q153" s="11">
        <v>9</v>
      </c>
      <c r="R153" s="58">
        <v>1.9333333333333371</v>
      </c>
      <c r="S153" s="23">
        <v>132.31</v>
      </c>
      <c r="T153" s="24">
        <v>76.701449275362322</v>
      </c>
      <c r="U153" s="24"/>
      <c r="V153" s="23">
        <v>20.88</v>
      </c>
      <c r="W153" s="69">
        <v>12.104347826086956</v>
      </c>
      <c r="X153" s="69"/>
      <c r="Y153" s="11">
        <v>1725</v>
      </c>
      <c r="Z153" s="39"/>
    </row>
    <row r="154" spans="1:26" x14ac:dyDescent="0.2">
      <c r="A154" s="33" t="s">
        <v>19</v>
      </c>
      <c r="B154" s="32" t="s">
        <v>271</v>
      </c>
      <c r="C154" s="12">
        <v>42559</v>
      </c>
      <c r="D154" s="13">
        <v>0.42499999999999999</v>
      </c>
      <c r="E154" s="66" t="s">
        <v>272</v>
      </c>
      <c r="F154" s="67">
        <v>0.59166666666666701</v>
      </c>
      <c r="G154" s="36">
        <f t="shared" si="3"/>
        <v>190</v>
      </c>
      <c r="H154" s="68">
        <v>69.5118333333333</v>
      </c>
      <c r="I154" s="17">
        <v>59.8061333333333</v>
      </c>
      <c r="J154" s="23" t="s">
        <v>273</v>
      </c>
      <c r="K154" s="23">
        <v>183</v>
      </c>
      <c r="L154" s="55" t="s">
        <v>24</v>
      </c>
      <c r="M154" s="55"/>
      <c r="N154" s="55"/>
      <c r="O154" s="55"/>
      <c r="P154" s="55"/>
      <c r="Q154" s="11">
        <v>7</v>
      </c>
      <c r="R154" s="58">
        <v>1.4743333333333339</v>
      </c>
      <c r="S154" s="23">
        <v>96.05</v>
      </c>
      <c r="T154" s="24">
        <v>35.666542888971406</v>
      </c>
      <c r="U154" s="24"/>
      <c r="V154" s="23">
        <v>14.11</v>
      </c>
      <c r="W154" s="69">
        <v>5.2395098403267735</v>
      </c>
      <c r="X154" s="69"/>
      <c r="Y154" s="11">
        <v>2693</v>
      </c>
      <c r="Z154" s="39"/>
    </row>
    <row r="155" spans="1:26" x14ac:dyDescent="0.2">
      <c r="A155" s="33" t="s">
        <v>19</v>
      </c>
      <c r="B155" s="32" t="s">
        <v>271</v>
      </c>
      <c r="C155" s="12">
        <v>42559</v>
      </c>
      <c r="D155" s="13">
        <v>0.42499999999999999</v>
      </c>
      <c r="E155" s="66" t="s">
        <v>272</v>
      </c>
      <c r="F155" s="67">
        <v>0.59166666666666701</v>
      </c>
      <c r="G155" s="36">
        <f t="shared" si="3"/>
        <v>190</v>
      </c>
      <c r="H155" s="68">
        <v>69.5118333333333</v>
      </c>
      <c r="I155" s="17">
        <v>59.8061333333333</v>
      </c>
      <c r="J155" s="23" t="s">
        <v>273</v>
      </c>
      <c r="K155" s="23">
        <v>183</v>
      </c>
      <c r="L155" s="55" t="s">
        <v>24</v>
      </c>
      <c r="M155" s="55"/>
      <c r="N155" s="55"/>
      <c r="O155" s="55"/>
      <c r="P155" s="55"/>
      <c r="Q155" s="11">
        <v>5</v>
      </c>
      <c r="R155" s="58">
        <v>2.099333333333341</v>
      </c>
      <c r="S155" s="23">
        <v>84.18</v>
      </c>
      <c r="T155" s="24">
        <v>31.224035608308604</v>
      </c>
      <c r="U155" s="24"/>
      <c r="V155" s="23">
        <v>12.79</v>
      </c>
      <c r="W155" s="69">
        <v>4.7440652818991094</v>
      </c>
      <c r="X155" s="69"/>
      <c r="Y155" s="11">
        <v>2696</v>
      </c>
      <c r="Z155" s="39"/>
    </row>
    <row r="156" spans="1:26" x14ac:dyDescent="0.2">
      <c r="A156" s="33" t="s">
        <v>19</v>
      </c>
      <c r="B156" s="32" t="s">
        <v>271</v>
      </c>
      <c r="C156" s="12">
        <v>42559</v>
      </c>
      <c r="D156" s="13">
        <v>0.42499999999999999</v>
      </c>
      <c r="E156" s="66" t="s">
        <v>272</v>
      </c>
      <c r="F156" s="67">
        <v>0.59166666666666701</v>
      </c>
      <c r="G156" s="36">
        <f t="shared" si="3"/>
        <v>190</v>
      </c>
      <c r="H156" s="68">
        <v>69.5118333333333</v>
      </c>
      <c r="I156" s="17">
        <v>59.8061333333333</v>
      </c>
      <c r="J156" s="23" t="s">
        <v>273</v>
      </c>
      <c r="K156" s="23">
        <v>183</v>
      </c>
      <c r="L156" s="55" t="s">
        <v>24</v>
      </c>
      <c r="M156" s="55"/>
      <c r="N156" s="55"/>
      <c r="O156" s="55"/>
      <c r="P156" s="55"/>
      <c r="Q156" s="11">
        <v>3</v>
      </c>
      <c r="R156" s="58">
        <v>2.1539999999999964</v>
      </c>
      <c r="S156" s="23">
        <v>76.81</v>
      </c>
      <c r="T156" s="24">
        <v>28.522094318603788</v>
      </c>
      <c r="U156" s="24"/>
      <c r="V156" s="23">
        <v>10.72</v>
      </c>
      <c r="W156" s="69">
        <v>3.9806906795395469</v>
      </c>
      <c r="X156" s="69"/>
      <c r="Y156" s="11">
        <v>2693</v>
      </c>
      <c r="Z156" s="39"/>
    </row>
    <row r="157" spans="1:26" x14ac:dyDescent="0.2">
      <c r="A157" s="33" t="s">
        <v>19</v>
      </c>
      <c r="B157" s="32" t="s">
        <v>271</v>
      </c>
      <c r="C157" s="12">
        <v>42559</v>
      </c>
      <c r="D157" s="13">
        <v>0.42499999999999999</v>
      </c>
      <c r="E157" s="66" t="s">
        <v>272</v>
      </c>
      <c r="F157" s="67">
        <v>0.59166666666666701</v>
      </c>
      <c r="G157" s="36">
        <f t="shared" si="3"/>
        <v>190</v>
      </c>
      <c r="H157" s="68">
        <v>69.5118333333333</v>
      </c>
      <c r="I157" s="17">
        <v>59.8061333333333</v>
      </c>
      <c r="J157" s="23" t="s">
        <v>273</v>
      </c>
      <c r="K157" s="23">
        <v>183</v>
      </c>
      <c r="L157" s="55" t="s">
        <v>24</v>
      </c>
      <c r="M157" s="55"/>
      <c r="N157" s="55"/>
      <c r="O157" s="55"/>
      <c r="P157" s="55"/>
      <c r="Q157" s="11">
        <v>1</v>
      </c>
      <c r="R157" s="58">
        <v>2.1343333333333305</v>
      </c>
      <c r="S157" s="23">
        <v>63.87</v>
      </c>
      <c r="T157" s="24">
        <v>23.638045891931903</v>
      </c>
      <c r="U157" s="24"/>
      <c r="V157" s="23">
        <v>8.65</v>
      </c>
      <c r="W157" s="69">
        <v>3.2013323464100667</v>
      </c>
      <c r="X157" s="69"/>
      <c r="Y157" s="11">
        <v>2702</v>
      </c>
      <c r="Z157" s="39"/>
    </row>
    <row r="158" spans="1:26" x14ac:dyDescent="0.2">
      <c r="A158" s="33" t="s">
        <v>19</v>
      </c>
      <c r="B158" s="32" t="s">
        <v>271</v>
      </c>
      <c r="C158" s="12">
        <v>42559</v>
      </c>
      <c r="D158" s="13">
        <v>0.42499999999999999</v>
      </c>
      <c r="E158" s="66" t="s">
        <v>272</v>
      </c>
      <c r="F158" s="67">
        <v>0.59166666666666701</v>
      </c>
      <c r="G158" s="36">
        <f t="shared" si="3"/>
        <v>190</v>
      </c>
      <c r="H158" s="68">
        <v>69.5118333333333</v>
      </c>
      <c r="I158" s="17">
        <v>59.8061333333333</v>
      </c>
      <c r="J158" s="23" t="s">
        <v>273</v>
      </c>
      <c r="K158" s="23">
        <v>183</v>
      </c>
      <c r="L158" s="19" t="s">
        <v>39</v>
      </c>
      <c r="M158" s="19"/>
      <c r="N158" s="19"/>
      <c r="O158" s="19"/>
      <c r="P158" s="19"/>
      <c r="Q158" s="23"/>
      <c r="R158" s="58">
        <v>2.1526666666666685</v>
      </c>
      <c r="S158" s="23">
        <v>22.82</v>
      </c>
      <c r="T158" s="24"/>
      <c r="U158" s="24"/>
      <c r="V158" s="23">
        <v>4.29</v>
      </c>
      <c r="W158" s="23"/>
      <c r="X158" s="23"/>
      <c r="Y158" s="23" t="s">
        <v>26</v>
      </c>
      <c r="Z158" s="39"/>
    </row>
    <row r="159" spans="1:26" x14ac:dyDescent="0.2">
      <c r="A159" s="33" t="s">
        <v>19</v>
      </c>
      <c r="B159" s="32" t="s">
        <v>271</v>
      </c>
      <c r="C159" s="12">
        <v>42559</v>
      </c>
      <c r="D159" s="13">
        <v>0.42499999999999999</v>
      </c>
      <c r="E159" s="66" t="s">
        <v>272</v>
      </c>
      <c r="F159" s="67">
        <v>0.59166666666666701</v>
      </c>
      <c r="G159" s="36">
        <f t="shared" si="3"/>
        <v>190</v>
      </c>
      <c r="H159" s="68">
        <v>69.5118333333333</v>
      </c>
      <c r="I159" s="17">
        <v>59.8061333333333</v>
      </c>
      <c r="J159" s="23" t="s">
        <v>273</v>
      </c>
      <c r="K159" s="23">
        <v>183</v>
      </c>
      <c r="L159" s="19" t="s">
        <v>39</v>
      </c>
      <c r="M159" s="19"/>
      <c r="N159" s="19"/>
      <c r="O159" s="19"/>
      <c r="P159" s="19"/>
      <c r="Q159" s="23"/>
      <c r="R159" s="58">
        <v>1.9096666666666593</v>
      </c>
      <c r="S159" s="23">
        <v>33.76</v>
      </c>
      <c r="T159" s="24"/>
      <c r="U159" s="24"/>
      <c r="V159" s="23">
        <v>3.9</v>
      </c>
      <c r="W159" s="23"/>
      <c r="X159" s="23"/>
      <c r="Y159" s="23" t="s">
        <v>26</v>
      </c>
      <c r="Z159" s="39"/>
    </row>
    <row r="160" spans="1:26" x14ac:dyDescent="0.2">
      <c r="A160" s="33" t="s">
        <v>19</v>
      </c>
      <c r="B160" s="32" t="s">
        <v>274</v>
      </c>
      <c r="C160" s="12">
        <v>42560</v>
      </c>
      <c r="D160" s="13">
        <v>0.53472222222222221</v>
      </c>
      <c r="E160" s="66" t="s">
        <v>275</v>
      </c>
      <c r="F160" s="67">
        <v>0.70138888888888884</v>
      </c>
      <c r="G160" s="36">
        <f t="shared" si="3"/>
        <v>191</v>
      </c>
      <c r="H160" s="68">
        <v>69.501133333333328</v>
      </c>
      <c r="I160" s="17">
        <v>61.581683333333331</v>
      </c>
      <c r="J160" s="23" t="s">
        <v>276</v>
      </c>
      <c r="K160" s="23">
        <v>192</v>
      </c>
      <c r="L160" s="55" t="s">
        <v>24</v>
      </c>
      <c r="M160" s="55"/>
      <c r="N160" s="55"/>
      <c r="O160" s="55"/>
      <c r="P160" s="55"/>
      <c r="Q160" s="23">
        <v>18</v>
      </c>
      <c r="R160" s="58">
        <v>1.6823333333333323</v>
      </c>
      <c r="S160" s="23">
        <v>254.63</v>
      </c>
      <c r="T160" s="24">
        <v>169.75333333333333</v>
      </c>
      <c r="U160" s="24"/>
      <c r="V160" s="23">
        <v>47.14</v>
      </c>
      <c r="W160" s="69">
        <v>31.426666666666666</v>
      </c>
      <c r="X160" s="69"/>
      <c r="Y160" s="23">
        <v>1500</v>
      </c>
      <c r="Z160" s="39" t="s">
        <v>63</v>
      </c>
    </row>
    <row r="161" spans="1:26" x14ac:dyDescent="0.2">
      <c r="A161" s="33" t="s">
        <v>19</v>
      </c>
      <c r="B161" s="32" t="s">
        <v>274</v>
      </c>
      <c r="C161" s="12">
        <v>42560</v>
      </c>
      <c r="D161" s="13">
        <v>0.53472222222222221</v>
      </c>
      <c r="E161" s="66" t="s">
        <v>275</v>
      </c>
      <c r="F161" s="67">
        <v>0.70138888888888884</v>
      </c>
      <c r="G161" s="36">
        <f t="shared" si="3"/>
        <v>191</v>
      </c>
      <c r="H161" s="68">
        <v>69.501133333333328</v>
      </c>
      <c r="I161" s="17">
        <v>61.581683333333331</v>
      </c>
      <c r="J161" s="23" t="s">
        <v>276</v>
      </c>
      <c r="K161" s="23">
        <v>192</v>
      </c>
      <c r="L161" s="55" t="s">
        <v>24</v>
      </c>
      <c r="M161" s="55"/>
      <c r="N161" s="55"/>
      <c r="O161" s="55"/>
      <c r="P161" s="55"/>
      <c r="Q161" s="23">
        <v>16</v>
      </c>
      <c r="R161" s="58">
        <v>2.2196666666666687</v>
      </c>
      <c r="S161" s="23">
        <v>233.76</v>
      </c>
      <c r="T161" s="24">
        <v>155.84</v>
      </c>
      <c r="U161" s="24"/>
      <c r="V161" s="23">
        <v>42.66</v>
      </c>
      <c r="W161" s="69">
        <v>28.44</v>
      </c>
      <c r="X161" s="69"/>
      <c r="Y161" s="23">
        <v>1500</v>
      </c>
      <c r="Z161" s="39"/>
    </row>
    <row r="162" spans="1:26" x14ac:dyDescent="0.2">
      <c r="A162" s="33" t="s">
        <v>19</v>
      </c>
      <c r="B162" s="32" t="s">
        <v>274</v>
      </c>
      <c r="C162" s="12">
        <v>42560</v>
      </c>
      <c r="D162" s="13">
        <v>0.53472222222222199</v>
      </c>
      <c r="E162" s="66" t="s">
        <v>275</v>
      </c>
      <c r="F162" s="67">
        <v>0.70138888888888895</v>
      </c>
      <c r="G162" s="36">
        <f t="shared" si="3"/>
        <v>191</v>
      </c>
      <c r="H162" s="68">
        <v>69.5011333333333</v>
      </c>
      <c r="I162" s="17">
        <v>61.581683333333302</v>
      </c>
      <c r="J162" s="23" t="s">
        <v>276</v>
      </c>
      <c r="K162" s="23">
        <v>192</v>
      </c>
      <c r="L162" s="55" t="s">
        <v>24</v>
      </c>
      <c r="M162" s="55"/>
      <c r="N162" s="55"/>
      <c r="O162" s="55"/>
      <c r="P162" s="55"/>
      <c r="Q162" s="23">
        <v>15</v>
      </c>
      <c r="R162" s="58">
        <v>0.53366666666666163</v>
      </c>
      <c r="S162" s="23">
        <v>232.21</v>
      </c>
      <c r="T162" s="24">
        <v>182.12549019607843</v>
      </c>
      <c r="U162" s="24"/>
      <c r="V162" s="23">
        <v>41.1</v>
      </c>
      <c r="W162" s="69">
        <v>32.235294117647058</v>
      </c>
      <c r="X162" s="69"/>
      <c r="Y162" s="23">
        <v>1275</v>
      </c>
      <c r="Z162" s="39"/>
    </row>
    <row r="163" spans="1:26" x14ac:dyDescent="0.2">
      <c r="A163" s="33" t="s">
        <v>19</v>
      </c>
      <c r="B163" s="32" t="s">
        <v>274</v>
      </c>
      <c r="C163" s="12">
        <v>42560</v>
      </c>
      <c r="D163" s="13">
        <v>0.53472222222222199</v>
      </c>
      <c r="E163" s="66" t="s">
        <v>275</v>
      </c>
      <c r="F163" s="67">
        <v>0.70138888888888895</v>
      </c>
      <c r="G163" s="36">
        <f t="shared" si="3"/>
        <v>191</v>
      </c>
      <c r="H163" s="68">
        <v>69.5011333333333</v>
      </c>
      <c r="I163" s="17">
        <v>61.581683333333302</v>
      </c>
      <c r="J163" s="23" t="s">
        <v>276</v>
      </c>
      <c r="K163" s="23">
        <v>192</v>
      </c>
      <c r="L163" s="55" t="s">
        <v>24</v>
      </c>
      <c r="M163" s="55"/>
      <c r="N163" s="55"/>
      <c r="O163" s="55"/>
      <c r="P163" s="55"/>
      <c r="Q163" s="23">
        <v>12</v>
      </c>
      <c r="R163" s="58">
        <v>2.0653333333333279</v>
      </c>
      <c r="S163" s="23">
        <v>224.16</v>
      </c>
      <c r="T163" s="24">
        <v>172.43076923076924</v>
      </c>
      <c r="U163" s="24"/>
      <c r="V163" s="23">
        <v>39.93</v>
      </c>
      <c r="W163" s="69">
        <v>30.715384615384615</v>
      </c>
      <c r="X163" s="69"/>
      <c r="Y163" s="23">
        <v>1300</v>
      </c>
      <c r="Z163" s="39"/>
    </row>
    <row r="164" spans="1:26" x14ac:dyDescent="0.2">
      <c r="A164" s="33" t="s">
        <v>19</v>
      </c>
      <c r="B164" s="32" t="s">
        <v>274</v>
      </c>
      <c r="C164" s="12">
        <v>42560</v>
      </c>
      <c r="D164" s="13">
        <v>0.53472222222222199</v>
      </c>
      <c r="E164" s="66" t="s">
        <v>275</v>
      </c>
      <c r="F164" s="67">
        <v>0.70138888888888895</v>
      </c>
      <c r="G164" s="36">
        <f t="shared" si="3"/>
        <v>191</v>
      </c>
      <c r="H164" s="68">
        <v>69.5011333333333</v>
      </c>
      <c r="I164" s="17">
        <v>61.581683333333302</v>
      </c>
      <c r="J164" s="23" t="s">
        <v>276</v>
      </c>
      <c r="K164" s="23">
        <v>192</v>
      </c>
      <c r="L164" s="55" t="s">
        <v>24</v>
      </c>
      <c r="M164" s="55"/>
      <c r="N164" s="55"/>
      <c r="O164" s="55"/>
      <c r="P164" s="55"/>
      <c r="Q164" s="23">
        <v>11</v>
      </c>
      <c r="R164" s="58">
        <v>2.0310000000000059</v>
      </c>
      <c r="S164" s="23">
        <v>122.35</v>
      </c>
      <c r="T164" s="24">
        <v>87.392857142857139</v>
      </c>
      <c r="U164" s="24"/>
      <c r="V164" s="23">
        <v>19.670000000000002</v>
      </c>
      <c r="W164" s="69">
        <v>14.05</v>
      </c>
      <c r="X164" s="69"/>
      <c r="Y164" s="23">
        <v>1400</v>
      </c>
      <c r="Z164" s="39"/>
    </row>
    <row r="165" spans="1:26" x14ac:dyDescent="0.2">
      <c r="A165" s="33" t="s">
        <v>19</v>
      </c>
      <c r="B165" s="32" t="s">
        <v>274</v>
      </c>
      <c r="C165" s="12">
        <v>42560</v>
      </c>
      <c r="D165" s="13">
        <v>0.53472222222222199</v>
      </c>
      <c r="E165" s="66" t="s">
        <v>275</v>
      </c>
      <c r="F165" s="67">
        <v>0.70138888888888895</v>
      </c>
      <c r="G165" s="36">
        <f t="shared" si="3"/>
        <v>191</v>
      </c>
      <c r="H165" s="68">
        <v>69.5011333333333</v>
      </c>
      <c r="I165" s="17">
        <v>61.581683333333302</v>
      </c>
      <c r="J165" s="23" t="s">
        <v>276</v>
      </c>
      <c r="K165" s="23">
        <v>192</v>
      </c>
      <c r="L165" s="55" t="s">
        <v>24</v>
      </c>
      <c r="M165" s="55"/>
      <c r="N165" s="55"/>
      <c r="O165" s="55"/>
      <c r="P165" s="55"/>
      <c r="Q165" s="23">
        <v>9</v>
      </c>
      <c r="R165" s="58">
        <v>2.0406666666666666</v>
      </c>
      <c r="S165" s="23">
        <v>124.09</v>
      </c>
      <c r="T165" s="24">
        <v>62.045000000000002</v>
      </c>
      <c r="U165" s="24"/>
      <c r="V165" s="23">
        <v>19.48</v>
      </c>
      <c r="W165" s="69">
        <v>9.74</v>
      </c>
      <c r="X165" s="69"/>
      <c r="Y165" s="23">
        <v>2000</v>
      </c>
      <c r="Z165" s="39"/>
    </row>
    <row r="166" spans="1:26" x14ac:dyDescent="0.2">
      <c r="A166" s="33" t="s">
        <v>19</v>
      </c>
      <c r="B166" s="32" t="s">
        <v>274</v>
      </c>
      <c r="C166" s="12">
        <v>42560</v>
      </c>
      <c r="D166" s="13">
        <v>0.53472222222222199</v>
      </c>
      <c r="E166" s="66" t="s">
        <v>275</v>
      </c>
      <c r="F166" s="67">
        <v>0.70138888888888895</v>
      </c>
      <c r="G166" s="36">
        <f t="shared" si="3"/>
        <v>191</v>
      </c>
      <c r="H166" s="68">
        <v>69.5011333333333</v>
      </c>
      <c r="I166" s="17">
        <v>61.581683333333302</v>
      </c>
      <c r="J166" s="23" t="s">
        <v>276</v>
      </c>
      <c r="K166" s="23">
        <v>192</v>
      </c>
      <c r="L166" s="55" t="s">
        <v>24</v>
      </c>
      <c r="M166" s="55"/>
      <c r="N166" s="55"/>
      <c r="O166" s="55"/>
      <c r="P166" s="55"/>
      <c r="Q166" s="23">
        <v>7</v>
      </c>
      <c r="R166" s="58">
        <v>1.738666666666667</v>
      </c>
      <c r="S166" s="23">
        <v>127.25</v>
      </c>
      <c r="T166" s="24">
        <v>47.252135165243224</v>
      </c>
      <c r="U166" s="24"/>
      <c r="V166" s="23">
        <v>20.45</v>
      </c>
      <c r="W166" s="69">
        <v>7.5937616041589306</v>
      </c>
      <c r="X166" s="69"/>
      <c r="Y166" s="23">
        <v>2693</v>
      </c>
      <c r="Z166" s="39"/>
    </row>
    <row r="167" spans="1:26" x14ac:dyDescent="0.2">
      <c r="A167" s="33" t="s">
        <v>19</v>
      </c>
      <c r="B167" s="32" t="s">
        <v>274</v>
      </c>
      <c r="C167" s="12">
        <v>42560</v>
      </c>
      <c r="D167" s="13">
        <v>0.53472222222222199</v>
      </c>
      <c r="E167" s="66" t="s">
        <v>275</v>
      </c>
      <c r="F167" s="67">
        <v>0.70138888888888895</v>
      </c>
      <c r="G167" s="36">
        <f t="shared" si="3"/>
        <v>191</v>
      </c>
      <c r="H167" s="68">
        <v>69.5011333333333</v>
      </c>
      <c r="I167" s="17">
        <v>61.581683333333302</v>
      </c>
      <c r="J167" s="23" t="s">
        <v>276</v>
      </c>
      <c r="K167" s="23">
        <v>192</v>
      </c>
      <c r="L167" s="55" t="s">
        <v>24</v>
      </c>
      <c r="M167" s="55"/>
      <c r="N167" s="55"/>
      <c r="O167" s="55"/>
      <c r="P167" s="55"/>
      <c r="Q167" s="23">
        <v>5</v>
      </c>
      <c r="R167" s="58">
        <v>1.9483333333333306</v>
      </c>
      <c r="S167" s="23">
        <v>99.53</v>
      </c>
      <c r="T167" s="24">
        <v>36.917655786350146</v>
      </c>
      <c r="U167" s="24"/>
      <c r="V167" s="23">
        <v>14.8</v>
      </c>
      <c r="W167" s="69">
        <v>5.4896142433234418</v>
      </c>
      <c r="X167" s="69"/>
      <c r="Y167" s="23">
        <v>2696</v>
      </c>
      <c r="Z167" s="39"/>
    </row>
    <row r="168" spans="1:26" x14ac:dyDescent="0.2">
      <c r="A168" s="33" t="s">
        <v>19</v>
      </c>
      <c r="B168" s="32" t="s">
        <v>274</v>
      </c>
      <c r="C168" s="12">
        <v>42560</v>
      </c>
      <c r="D168" s="13">
        <v>0.53472222222222199</v>
      </c>
      <c r="E168" s="66" t="s">
        <v>275</v>
      </c>
      <c r="F168" s="67">
        <v>0.70138888888888895</v>
      </c>
      <c r="G168" s="36">
        <f t="shared" si="3"/>
        <v>191</v>
      </c>
      <c r="H168" s="68">
        <v>69.5011333333333</v>
      </c>
      <c r="I168" s="17">
        <v>61.581683333333302</v>
      </c>
      <c r="J168" s="23" t="s">
        <v>276</v>
      </c>
      <c r="K168" s="23">
        <v>192</v>
      </c>
      <c r="L168" s="55" t="s">
        <v>24</v>
      </c>
      <c r="M168" s="55"/>
      <c r="N168" s="55"/>
      <c r="O168" s="55"/>
      <c r="P168" s="55"/>
      <c r="Q168" s="23">
        <v>3</v>
      </c>
      <c r="R168" s="58">
        <v>2.048333333333332</v>
      </c>
      <c r="S168" s="23">
        <v>68.86</v>
      </c>
      <c r="T168" s="24">
        <v>25.569996286669141</v>
      </c>
      <c r="U168" s="24"/>
      <c r="V168" s="23">
        <v>9.35</v>
      </c>
      <c r="W168" s="69">
        <v>3.4719643520237655</v>
      </c>
      <c r="X168" s="69"/>
      <c r="Y168" s="23">
        <v>2693</v>
      </c>
      <c r="Z168" s="39"/>
    </row>
    <row r="169" spans="1:26" x14ac:dyDescent="0.2">
      <c r="A169" s="33" t="s">
        <v>19</v>
      </c>
      <c r="B169" s="32" t="s">
        <v>274</v>
      </c>
      <c r="C169" s="12">
        <v>42560</v>
      </c>
      <c r="D169" s="13">
        <v>0.53472222222222199</v>
      </c>
      <c r="E169" s="66" t="s">
        <v>275</v>
      </c>
      <c r="F169" s="67">
        <v>0.70138888888888895</v>
      </c>
      <c r="G169" s="36">
        <f t="shared" si="3"/>
        <v>191</v>
      </c>
      <c r="H169" s="68">
        <v>69.5011333333333</v>
      </c>
      <c r="I169" s="17">
        <v>61.581683333333302</v>
      </c>
      <c r="J169" s="23" t="s">
        <v>276</v>
      </c>
      <c r="K169" s="23">
        <v>192</v>
      </c>
      <c r="L169" s="55" t="s">
        <v>24</v>
      </c>
      <c r="M169" s="55"/>
      <c r="N169" s="55"/>
      <c r="O169" s="55"/>
      <c r="P169" s="55"/>
      <c r="Q169" s="23">
        <v>1</v>
      </c>
      <c r="R169" s="23">
        <v>2.4319999999999951</v>
      </c>
      <c r="S169" s="23">
        <v>91.01</v>
      </c>
      <c r="T169" s="24">
        <v>33.682457438934122</v>
      </c>
      <c r="U169" s="24"/>
      <c r="V169" s="23">
        <v>13.05</v>
      </c>
      <c r="W169" s="69">
        <v>4.8297557364914878</v>
      </c>
      <c r="X169" s="69"/>
      <c r="Y169" s="23">
        <v>2702</v>
      </c>
      <c r="Z169" s="39"/>
    </row>
    <row r="170" spans="1:26" x14ac:dyDescent="0.2">
      <c r="A170" s="33" t="s">
        <v>19</v>
      </c>
      <c r="B170" s="32" t="s">
        <v>274</v>
      </c>
      <c r="C170" s="12">
        <v>42560</v>
      </c>
      <c r="D170" s="13">
        <v>0.53472222222222199</v>
      </c>
      <c r="E170" s="66" t="s">
        <v>275</v>
      </c>
      <c r="F170" s="67">
        <v>0.70138888888888895</v>
      </c>
      <c r="G170" s="36">
        <f t="shared" si="3"/>
        <v>191</v>
      </c>
      <c r="H170" s="68">
        <v>69.5011333333333</v>
      </c>
      <c r="I170" s="17">
        <v>61.581683333333302</v>
      </c>
      <c r="J170" s="23" t="s">
        <v>276</v>
      </c>
      <c r="K170" s="23">
        <v>192</v>
      </c>
      <c r="L170" s="19" t="s">
        <v>39</v>
      </c>
      <c r="M170" s="19"/>
      <c r="N170" s="19"/>
      <c r="O170" s="19"/>
      <c r="P170" s="19"/>
      <c r="Q170" s="23"/>
      <c r="R170" s="58">
        <v>2.0690000000000026</v>
      </c>
      <c r="S170" s="23">
        <v>33.22</v>
      </c>
      <c r="T170" s="24"/>
      <c r="U170" s="24"/>
      <c r="V170" s="23">
        <v>4.29</v>
      </c>
      <c r="W170" s="23"/>
      <c r="X170" s="23"/>
      <c r="Y170" s="23" t="s">
        <v>26</v>
      </c>
      <c r="Z170" s="39"/>
    </row>
    <row r="171" spans="1:26" x14ac:dyDescent="0.2">
      <c r="A171" s="33" t="s">
        <v>19</v>
      </c>
      <c r="B171" s="32" t="s">
        <v>274</v>
      </c>
      <c r="C171" s="12">
        <v>42560</v>
      </c>
      <c r="D171" s="13">
        <v>0.53472222222222199</v>
      </c>
      <c r="E171" s="66" t="s">
        <v>275</v>
      </c>
      <c r="F171" s="67">
        <v>0.70138888888888895</v>
      </c>
      <c r="G171" s="36">
        <f t="shared" si="3"/>
        <v>191</v>
      </c>
      <c r="H171" s="68">
        <v>69.5011333333333</v>
      </c>
      <c r="I171" s="17">
        <v>61.581683333333302</v>
      </c>
      <c r="J171" s="23" t="s">
        <v>276</v>
      </c>
      <c r="K171" s="23">
        <v>192</v>
      </c>
      <c r="L171" s="19" t="s">
        <v>39</v>
      </c>
      <c r="M171" s="19"/>
      <c r="N171" s="19"/>
      <c r="O171" s="19"/>
      <c r="P171" s="19"/>
      <c r="Q171" s="23"/>
      <c r="R171" s="58">
        <v>2.0279999999999916</v>
      </c>
      <c r="S171" s="23">
        <v>36.11</v>
      </c>
      <c r="T171" s="24"/>
      <c r="U171" s="24"/>
      <c r="V171" s="23">
        <v>4.67</v>
      </c>
      <c r="W171" s="23"/>
      <c r="X171" s="23"/>
      <c r="Y171" s="23" t="s">
        <v>26</v>
      </c>
      <c r="Z171" s="39"/>
    </row>
    <row r="172" spans="1:26" x14ac:dyDescent="0.2">
      <c r="A172" s="33" t="s">
        <v>19</v>
      </c>
      <c r="B172" s="32" t="s">
        <v>277</v>
      </c>
      <c r="C172" s="12">
        <v>42561</v>
      </c>
      <c r="D172" s="13">
        <v>0.35069444444444442</v>
      </c>
      <c r="E172" s="66" t="s">
        <v>278</v>
      </c>
      <c r="F172" s="67">
        <v>0.51736111111111105</v>
      </c>
      <c r="G172" s="36">
        <f t="shared" si="3"/>
        <v>192</v>
      </c>
      <c r="H172" s="68">
        <v>69.500883333333334</v>
      </c>
      <c r="I172" s="17">
        <v>63.233166666666669</v>
      </c>
      <c r="J172" s="23" t="s">
        <v>279</v>
      </c>
      <c r="K172" s="23">
        <v>201</v>
      </c>
      <c r="L172" s="55" t="s">
        <v>24</v>
      </c>
      <c r="M172" s="55"/>
      <c r="N172" s="55"/>
      <c r="O172" s="55"/>
      <c r="P172" s="55"/>
      <c r="Q172" s="11">
        <v>18</v>
      </c>
      <c r="R172" s="58">
        <v>1.5659999999999954</v>
      </c>
      <c r="S172" s="23">
        <v>203.76</v>
      </c>
      <c r="T172" s="24">
        <v>203.76</v>
      </c>
      <c r="U172" s="24"/>
      <c r="V172" s="23">
        <v>39.74</v>
      </c>
      <c r="W172" s="69">
        <v>39.74</v>
      </c>
      <c r="X172" s="69"/>
      <c r="Y172" s="11">
        <v>1000</v>
      </c>
      <c r="Z172" s="39"/>
    </row>
    <row r="173" spans="1:26" x14ac:dyDescent="0.2">
      <c r="A173" s="33" t="s">
        <v>19</v>
      </c>
      <c r="B173" s="32" t="s">
        <v>277</v>
      </c>
      <c r="C173" s="12">
        <v>42561</v>
      </c>
      <c r="D173" s="13">
        <v>0.35069444444444442</v>
      </c>
      <c r="E173" s="66" t="s">
        <v>278</v>
      </c>
      <c r="F173" s="67">
        <v>0.51736111111111105</v>
      </c>
      <c r="G173" s="36">
        <f t="shared" si="3"/>
        <v>192</v>
      </c>
      <c r="H173" s="68">
        <v>69.500883333333334</v>
      </c>
      <c r="I173" s="17">
        <v>63.233166666666669</v>
      </c>
      <c r="J173" s="23" t="s">
        <v>279</v>
      </c>
      <c r="K173" s="23">
        <v>201</v>
      </c>
      <c r="L173" s="55" t="s">
        <v>24</v>
      </c>
      <c r="M173" s="55"/>
      <c r="N173" s="55"/>
      <c r="O173" s="55"/>
      <c r="P173" s="55"/>
      <c r="Q173" s="11">
        <v>16</v>
      </c>
      <c r="R173" s="58">
        <v>1.4303333333333299</v>
      </c>
      <c r="S173" s="23">
        <v>201.95</v>
      </c>
      <c r="T173" s="24">
        <v>201.95</v>
      </c>
      <c r="U173" s="24"/>
      <c r="V173" s="23">
        <v>36.229999999999997</v>
      </c>
      <c r="W173" s="69">
        <v>36.229999999999997</v>
      </c>
      <c r="X173" s="69"/>
      <c r="Y173" s="11">
        <v>1000</v>
      </c>
      <c r="Z173" s="39" t="s">
        <v>280</v>
      </c>
    </row>
    <row r="174" spans="1:26" x14ac:dyDescent="0.2">
      <c r="A174" s="33" t="s">
        <v>19</v>
      </c>
      <c r="B174" s="32" t="s">
        <v>277</v>
      </c>
      <c r="C174" s="12">
        <v>42561</v>
      </c>
      <c r="D174" s="13">
        <v>0.35069444444444398</v>
      </c>
      <c r="E174" s="66" t="s">
        <v>278</v>
      </c>
      <c r="F174" s="67">
        <v>0.51736111111111105</v>
      </c>
      <c r="G174" s="36">
        <f t="shared" si="3"/>
        <v>192</v>
      </c>
      <c r="H174" s="68">
        <v>69.500883333333306</v>
      </c>
      <c r="I174" s="17">
        <v>63.233166666666698</v>
      </c>
      <c r="J174" s="23" t="s">
        <v>279</v>
      </c>
      <c r="K174" s="23">
        <v>201</v>
      </c>
      <c r="L174" s="55" t="s">
        <v>24</v>
      </c>
      <c r="M174" s="55"/>
      <c r="N174" s="55"/>
      <c r="O174" s="55"/>
      <c r="P174" s="55"/>
      <c r="Q174" s="11">
        <v>14</v>
      </c>
      <c r="R174" s="58">
        <v>1.5976666666666617</v>
      </c>
      <c r="S174" s="23">
        <v>185.5</v>
      </c>
      <c r="T174" s="24">
        <v>185.5</v>
      </c>
      <c r="U174" s="24"/>
      <c r="V174" s="23">
        <v>36.619999999999997</v>
      </c>
      <c r="W174" s="69">
        <v>36.619999999999997</v>
      </c>
      <c r="X174" s="69"/>
      <c r="Y174" s="11">
        <v>1000</v>
      </c>
      <c r="Z174" s="39" t="s">
        <v>281</v>
      </c>
    </row>
    <row r="175" spans="1:26" x14ac:dyDescent="0.2">
      <c r="A175" s="33" t="s">
        <v>19</v>
      </c>
      <c r="B175" s="32" t="s">
        <v>277</v>
      </c>
      <c r="C175" s="12">
        <v>42561</v>
      </c>
      <c r="D175" s="13">
        <v>0.35069444444444398</v>
      </c>
      <c r="E175" s="66" t="s">
        <v>278</v>
      </c>
      <c r="F175" s="67">
        <v>0.51736111111111105</v>
      </c>
      <c r="G175" s="36">
        <f t="shared" si="3"/>
        <v>192</v>
      </c>
      <c r="H175" s="68">
        <v>69.500883333333306</v>
      </c>
      <c r="I175" s="17">
        <v>63.233166666666698</v>
      </c>
      <c r="J175" s="23" t="s">
        <v>279</v>
      </c>
      <c r="K175" s="23">
        <v>201</v>
      </c>
      <c r="L175" s="55" t="s">
        <v>24</v>
      </c>
      <c r="M175" s="55"/>
      <c r="N175" s="55"/>
      <c r="O175" s="55"/>
      <c r="P175" s="55"/>
      <c r="Q175" s="11">
        <v>13</v>
      </c>
      <c r="R175" s="25">
        <v>1.9366666666666603</v>
      </c>
      <c r="S175" s="23">
        <v>132.55000000000001</v>
      </c>
      <c r="T175" s="24">
        <v>132.55000000000001</v>
      </c>
      <c r="U175" s="24"/>
      <c r="V175" s="23">
        <v>24.54</v>
      </c>
      <c r="W175" s="69">
        <v>24.54</v>
      </c>
      <c r="X175" s="69"/>
      <c r="Y175" s="11">
        <v>1000</v>
      </c>
      <c r="Z175" s="39" t="s">
        <v>146</v>
      </c>
    </row>
    <row r="176" spans="1:26" x14ac:dyDescent="0.2">
      <c r="A176" s="33" t="s">
        <v>19</v>
      </c>
      <c r="B176" s="32" t="s">
        <v>277</v>
      </c>
      <c r="C176" s="12">
        <v>42561</v>
      </c>
      <c r="D176" s="13">
        <v>0.35069444444444398</v>
      </c>
      <c r="E176" s="66" t="s">
        <v>278</v>
      </c>
      <c r="F176" s="67">
        <v>0.51736111111111105</v>
      </c>
      <c r="G176" s="36">
        <f t="shared" si="3"/>
        <v>192</v>
      </c>
      <c r="H176" s="68">
        <v>69.500883333333306</v>
      </c>
      <c r="I176" s="17">
        <v>63.233166666666698</v>
      </c>
      <c r="J176" s="23" t="s">
        <v>279</v>
      </c>
      <c r="K176" s="23">
        <v>201</v>
      </c>
      <c r="L176" s="55" t="s">
        <v>24</v>
      </c>
      <c r="M176" s="55"/>
      <c r="N176" s="55"/>
      <c r="O176" s="55"/>
      <c r="P176" s="55"/>
      <c r="Q176" s="11">
        <v>10</v>
      </c>
      <c r="R176" s="58">
        <v>1.7513333333333279</v>
      </c>
      <c r="S176" s="23">
        <v>139.06</v>
      </c>
      <c r="T176" s="24">
        <v>139.06</v>
      </c>
      <c r="U176" s="24"/>
      <c r="V176" s="23">
        <v>25.52</v>
      </c>
      <c r="W176" s="69">
        <v>25.52</v>
      </c>
      <c r="X176" s="69"/>
      <c r="Y176" s="11">
        <v>1000</v>
      </c>
      <c r="Z176" s="39" t="s">
        <v>211</v>
      </c>
    </row>
    <row r="177" spans="1:26" x14ac:dyDescent="0.2">
      <c r="A177" s="33" t="s">
        <v>19</v>
      </c>
      <c r="B177" s="32" t="s">
        <v>277</v>
      </c>
      <c r="C177" s="12">
        <v>42561</v>
      </c>
      <c r="D177" s="13">
        <v>0.35069444444444398</v>
      </c>
      <c r="E177" s="66" t="s">
        <v>278</v>
      </c>
      <c r="F177" s="67">
        <v>0.51736111111111105</v>
      </c>
      <c r="G177" s="36">
        <f t="shared" si="3"/>
        <v>192</v>
      </c>
      <c r="H177" s="68">
        <v>69.500883333333306</v>
      </c>
      <c r="I177" s="17">
        <v>63.233166666666698</v>
      </c>
      <c r="J177" s="23" t="s">
        <v>279</v>
      </c>
      <c r="K177" s="23">
        <v>201</v>
      </c>
      <c r="L177" s="55" t="s">
        <v>24</v>
      </c>
      <c r="M177" s="55"/>
      <c r="N177" s="55"/>
      <c r="O177" s="55"/>
      <c r="P177" s="55"/>
      <c r="Q177" s="11">
        <v>9</v>
      </c>
      <c r="R177" s="58">
        <v>1.6853333333333254</v>
      </c>
      <c r="S177" s="23">
        <v>113.42</v>
      </c>
      <c r="T177" s="24">
        <v>113.42</v>
      </c>
      <c r="U177" s="24"/>
      <c r="V177" s="23">
        <v>19.87</v>
      </c>
      <c r="W177" s="69">
        <v>19.87</v>
      </c>
      <c r="X177" s="69"/>
      <c r="Y177" s="11">
        <v>1000</v>
      </c>
      <c r="Z177" s="39"/>
    </row>
    <row r="178" spans="1:26" x14ac:dyDescent="0.2">
      <c r="A178" s="33" t="s">
        <v>19</v>
      </c>
      <c r="B178" s="32" t="s">
        <v>277</v>
      </c>
      <c r="C178" s="12">
        <v>42561</v>
      </c>
      <c r="D178" s="13">
        <v>0.35069444444444398</v>
      </c>
      <c r="E178" s="66" t="s">
        <v>278</v>
      </c>
      <c r="F178" s="67">
        <v>0.51736111111111105</v>
      </c>
      <c r="G178" s="36">
        <f t="shared" si="3"/>
        <v>192</v>
      </c>
      <c r="H178" s="68">
        <v>69.500883333333306</v>
      </c>
      <c r="I178" s="17">
        <v>63.233166666666698</v>
      </c>
      <c r="J178" s="23" t="s">
        <v>279</v>
      </c>
      <c r="K178" s="23">
        <v>201</v>
      </c>
      <c r="L178" s="55" t="s">
        <v>24</v>
      </c>
      <c r="M178" s="55"/>
      <c r="N178" s="55"/>
      <c r="O178" s="55"/>
      <c r="P178" s="55"/>
      <c r="Q178" s="11">
        <v>7</v>
      </c>
      <c r="R178" s="58">
        <v>1.5016666666666652</v>
      </c>
      <c r="S178" s="23">
        <v>117.18</v>
      </c>
      <c r="T178" s="24">
        <v>43.51281099145934</v>
      </c>
      <c r="U178" s="24"/>
      <c r="V178" s="23">
        <v>20.059999999999999</v>
      </c>
      <c r="W178" s="69">
        <v>7.4489417007055332</v>
      </c>
      <c r="X178" s="69"/>
      <c r="Y178" s="11">
        <v>2693</v>
      </c>
      <c r="Z178" s="39"/>
    </row>
    <row r="179" spans="1:26" x14ac:dyDescent="0.2">
      <c r="A179" s="33" t="s">
        <v>19</v>
      </c>
      <c r="B179" s="32" t="s">
        <v>277</v>
      </c>
      <c r="C179" s="12">
        <v>42561</v>
      </c>
      <c r="D179" s="13">
        <v>0.35069444444444398</v>
      </c>
      <c r="E179" s="66" t="s">
        <v>278</v>
      </c>
      <c r="F179" s="67">
        <v>0.51736111111111105</v>
      </c>
      <c r="G179" s="36">
        <f t="shared" si="3"/>
        <v>192</v>
      </c>
      <c r="H179" s="68">
        <v>69.500883333333306</v>
      </c>
      <c r="I179" s="17">
        <v>63.233166666666698</v>
      </c>
      <c r="J179" s="23" t="s">
        <v>279</v>
      </c>
      <c r="K179" s="23">
        <v>201</v>
      </c>
      <c r="L179" s="55" t="s">
        <v>24</v>
      </c>
      <c r="M179" s="55"/>
      <c r="N179" s="55"/>
      <c r="O179" s="55"/>
      <c r="P179" s="55"/>
      <c r="Q179" s="11">
        <v>5</v>
      </c>
      <c r="R179" s="58">
        <v>1.8003333333333345</v>
      </c>
      <c r="S179" s="23">
        <v>101.95</v>
      </c>
      <c r="T179" s="24">
        <v>37.815281899109792</v>
      </c>
      <c r="U179" s="24"/>
      <c r="V179" s="23">
        <v>16.559999999999999</v>
      </c>
      <c r="W179" s="69">
        <v>6.1424332344213646</v>
      </c>
      <c r="X179" s="69"/>
      <c r="Y179" s="11">
        <v>2696</v>
      </c>
      <c r="Z179" s="39" t="s">
        <v>212</v>
      </c>
    </row>
    <row r="180" spans="1:26" x14ac:dyDescent="0.2">
      <c r="A180" s="33" t="s">
        <v>19</v>
      </c>
      <c r="B180" s="32" t="s">
        <v>277</v>
      </c>
      <c r="C180" s="12">
        <v>42561</v>
      </c>
      <c r="D180" s="13">
        <v>0.35069444444444398</v>
      </c>
      <c r="E180" s="66" t="s">
        <v>278</v>
      </c>
      <c r="F180" s="67">
        <v>0.51736111111111105</v>
      </c>
      <c r="G180" s="36">
        <f t="shared" si="3"/>
        <v>192</v>
      </c>
      <c r="H180" s="68">
        <v>69.500883333333306</v>
      </c>
      <c r="I180" s="17">
        <v>63.233166666666698</v>
      </c>
      <c r="J180" s="23" t="s">
        <v>279</v>
      </c>
      <c r="K180" s="23">
        <v>201</v>
      </c>
      <c r="L180" s="55" t="s">
        <v>24</v>
      </c>
      <c r="M180" s="55"/>
      <c r="N180" s="55"/>
      <c r="O180" s="55"/>
      <c r="P180" s="55"/>
      <c r="Q180" s="11">
        <v>3</v>
      </c>
      <c r="R180" s="58">
        <v>1.6856666666666626</v>
      </c>
      <c r="S180" s="23">
        <v>71.28</v>
      </c>
      <c r="T180" s="24">
        <v>26.468622354251764</v>
      </c>
      <c r="U180" s="24"/>
      <c r="V180" s="23">
        <v>11.1</v>
      </c>
      <c r="W180" s="69">
        <v>4.1217972521351651</v>
      </c>
      <c r="X180" s="69"/>
      <c r="Y180" s="11">
        <v>2693</v>
      </c>
      <c r="Z180" s="39"/>
    </row>
    <row r="181" spans="1:26" x14ac:dyDescent="0.2">
      <c r="A181" s="33" t="s">
        <v>19</v>
      </c>
      <c r="B181" s="32" t="s">
        <v>277</v>
      </c>
      <c r="C181" s="12">
        <v>42561</v>
      </c>
      <c r="D181" s="13">
        <v>0.35069444444444398</v>
      </c>
      <c r="E181" s="66" t="s">
        <v>278</v>
      </c>
      <c r="F181" s="67">
        <v>0.51736111111111105</v>
      </c>
      <c r="G181" s="36">
        <f t="shared" si="3"/>
        <v>192</v>
      </c>
      <c r="H181" s="68">
        <v>69.500883333333306</v>
      </c>
      <c r="I181" s="17">
        <v>63.233166666666698</v>
      </c>
      <c r="J181" s="23" t="s">
        <v>279</v>
      </c>
      <c r="K181" s="23">
        <v>201</v>
      </c>
      <c r="L181" s="55" t="s">
        <v>24</v>
      </c>
      <c r="M181" s="55"/>
      <c r="N181" s="55"/>
      <c r="O181" s="55"/>
      <c r="P181" s="55"/>
      <c r="Q181" s="11">
        <v>1</v>
      </c>
      <c r="R181" s="58">
        <v>2.0579999999999927</v>
      </c>
      <c r="S181" s="23">
        <v>65.44</v>
      </c>
      <c r="T181" s="24">
        <v>24.219096965210955</v>
      </c>
      <c r="U181" s="24"/>
      <c r="V181" s="23">
        <v>9.74</v>
      </c>
      <c r="W181" s="69">
        <v>3.6047372316802369</v>
      </c>
      <c r="X181" s="69"/>
      <c r="Y181" s="11">
        <v>2702</v>
      </c>
      <c r="Z181" s="39"/>
    </row>
    <row r="182" spans="1:26" x14ac:dyDescent="0.2">
      <c r="A182" s="33" t="s">
        <v>19</v>
      </c>
      <c r="B182" s="32" t="s">
        <v>277</v>
      </c>
      <c r="C182" s="12">
        <v>42561</v>
      </c>
      <c r="D182" s="13">
        <v>0.35069444444444398</v>
      </c>
      <c r="E182" s="66" t="s">
        <v>278</v>
      </c>
      <c r="F182" s="67">
        <v>0.51736111111111105</v>
      </c>
      <c r="G182" s="36">
        <f t="shared" si="3"/>
        <v>192</v>
      </c>
      <c r="H182" s="68">
        <v>69.500883333333306</v>
      </c>
      <c r="I182" s="17">
        <v>63.233166666666698</v>
      </c>
      <c r="J182" s="23" t="s">
        <v>279</v>
      </c>
      <c r="K182" s="23">
        <v>201</v>
      </c>
      <c r="L182" s="19" t="s">
        <v>39</v>
      </c>
      <c r="M182" s="19"/>
      <c r="N182" s="19"/>
      <c r="O182" s="19"/>
      <c r="P182" s="19"/>
      <c r="Q182" s="11"/>
      <c r="R182" s="58">
        <v>1.9366666666666603</v>
      </c>
      <c r="S182" s="23">
        <v>32.619999999999997</v>
      </c>
      <c r="T182" s="24"/>
      <c r="U182" s="24"/>
      <c r="V182" s="23">
        <v>4.67</v>
      </c>
      <c r="W182" s="23"/>
      <c r="X182" s="23"/>
      <c r="Y182" s="23" t="s">
        <v>26</v>
      </c>
      <c r="Z182" s="39"/>
    </row>
    <row r="183" spans="1:26" x14ac:dyDescent="0.2">
      <c r="A183" s="33" t="s">
        <v>19</v>
      </c>
      <c r="B183" s="32" t="s">
        <v>277</v>
      </c>
      <c r="C183" s="12">
        <v>42561</v>
      </c>
      <c r="D183" s="13">
        <v>0.35069444444444398</v>
      </c>
      <c r="E183" s="66" t="s">
        <v>278</v>
      </c>
      <c r="F183" s="67">
        <v>0.51736111111111105</v>
      </c>
      <c r="G183" s="36">
        <f t="shared" si="3"/>
        <v>192</v>
      </c>
      <c r="H183" s="68">
        <v>69.500883333333306</v>
      </c>
      <c r="I183" s="17">
        <v>63.233166666666698</v>
      </c>
      <c r="J183" s="23" t="s">
        <v>279</v>
      </c>
      <c r="K183" s="23">
        <v>201</v>
      </c>
      <c r="L183" s="19" t="s">
        <v>39</v>
      </c>
      <c r="M183" s="19"/>
      <c r="N183" s="19"/>
      <c r="O183" s="19"/>
      <c r="P183" s="19"/>
      <c r="Q183" s="11"/>
      <c r="R183" s="58">
        <v>2.3860000000000028</v>
      </c>
      <c r="S183" s="23">
        <v>33.89</v>
      </c>
      <c r="T183" s="24"/>
      <c r="U183" s="24"/>
      <c r="V183" s="23">
        <v>4.67</v>
      </c>
      <c r="W183" s="23"/>
      <c r="X183" s="23"/>
      <c r="Y183" s="23" t="s">
        <v>26</v>
      </c>
      <c r="Z183" s="39"/>
    </row>
    <row r="184" spans="1:26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20"/>
      <c r="K184" s="20"/>
      <c r="L184" s="20"/>
      <c r="M184" s="20"/>
      <c r="N184" s="20"/>
      <c r="O184" s="20"/>
      <c r="P184" s="20"/>
      <c r="Q184" s="18"/>
      <c r="R184" s="18"/>
      <c r="S184" s="18"/>
      <c r="T184" s="18"/>
      <c r="U184" s="18"/>
      <c r="V184" s="18"/>
      <c r="W184" s="18"/>
      <c r="X184" s="18"/>
      <c r="Y184" s="18"/>
      <c r="Z184" s="39"/>
    </row>
    <row r="185" spans="1:26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20"/>
      <c r="K185" s="20"/>
      <c r="L185" s="20"/>
      <c r="M185" s="20"/>
      <c r="N185" s="20"/>
      <c r="O185" s="20"/>
      <c r="P185" s="20"/>
      <c r="Q185" s="18"/>
      <c r="R185" s="18"/>
      <c r="S185" s="18"/>
      <c r="T185" s="18"/>
      <c r="U185" s="18"/>
      <c r="V185" s="18"/>
      <c r="W185" s="18"/>
      <c r="X185" s="18"/>
      <c r="Y185" s="18"/>
      <c r="Z185" s="39"/>
    </row>
    <row r="186" spans="1:26" x14ac:dyDescent="0.2">
      <c r="A186" s="18"/>
      <c r="B186" s="18"/>
      <c r="C186" s="18"/>
      <c r="D186" s="11"/>
      <c r="E186" s="18"/>
      <c r="F186" s="11"/>
      <c r="G186" s="18"/>
      <c r="H186" s="18"/>
      <c r="I186" s="18"/>
      <c r="J186" s="11"/>
      <c r="K186" s="11"/>
      <c r="L186" s="11"/>
      <c r="M186" s="11"/>
      <c r="N186" s="11"/>
      <c r="O186" s="11"/>
      <c r="P186" s="11"/>
      <c r="Q186" s="11"/>
      <c r="R186" s="58"/>
      <c r="S186" s="11"/>
      <c r="T186" s="11"/>
      <c r="U186" s="11"/>
      <c r="V186" s="11"/>
      <c r="W186" s="11"/>
      <c r="X186" s="11"/>
      <c r="Y186" s="11"/>
      <c r="Z186" s="80"/>
    </row>
    <row r="187" spans="1:26" x14ac:dyDescent="0.2">
      <c r="A187" s="18"/>
      <c r="B187" s="18"/>
      <c r="C187" s="18"/>
      <c r="D187" s="11"/>
      <c r="E187" s="18"/>
      <c r="F187" s="11"/>
      <c r="G187" s="18"/>
      <c r="H187" s="18"/>
      <c r="I187" s="18"/>
      <c r="J187" s="11"/>
      <c r="K187" s="11"/>
      <c r="L187" s="11"/>
      <c r="M187" s="11"/>
      <c r="N187" s="11"/>
      <c r="O187" s="11"/>
      <c r="P187" s="11"/>
      <c r="Q187" s="11"/>
      <c r="R187" s="25"/>
      <c r="S187" s="23"/>
      <c r="T187" s="24"/>
      <c r="U187" s="24"/>
      <c r="V187" s="23"/>
      <c r="W187" s="11"/>
      <c r="X187" s="11"/>
      <c r="Y187" s="11"/>
      <c r="Z187" s="81"/>
    </row>
    <row r="188" spans="1:26" x14ac:dyDescent="0.2">
      <c r="A188" s="18"/>
      <c r="B188" s="18"/>
      <c r="C188" s="18"/>
      <c r="D188" s="11"/>
      <c r="E188" s="18"/>
      <c r="F188" s="11"/>
      <c r="G188" s="18"/>
      <c r="H188" s="18"/>
      <c r="I188" s="18"/>
      <c r="J188" s="11"/>
      <c r="K188" s="11"/>
      <c r="L188" s="11"/>
      <c r="M188" s="11"/>
      <c r="N188" s="11"/>
      <c r="O188" s="11"/>
      <c r="P188" s="11"/>
      <c r="Q188" s="11"/>
      <c r="R188" s="58"/>
      <c r="S188" s="11"/>
      <c r="T188" s="11"/>
      <c r="U188" s="11"/>
      <c r="V188" s="11"/>
      <c r="W188" s="11"/>
      <c r="X188" s="11"/>
      <c r="Y188" s="11"/>
      <c r="Z188" s="81"/>
    </row>
    <row r="189" spans="1:26" x14ac:dyDescent="0.2">
      <c r="A189" s="18"/>
      <c r="B189" s="18"/>
      <c r="C189" s="18"/>
      <c r="D189" s="11"/>
      <c r="E189" s="18"/>
      <c r="F189" s="11"/>
      <c r="G189" s="18"/>
      <c r="H189" s="18"/>
      <c r="I189" s="18"/>
      <c r="J189" s="11"/>
      <c r="K189" s="11"/>
      <c r="L189" s="11"/>
      <c r="M189" s="11"/>
      <c r="N189" s="11"/>
      <c r="O189" s="11"/>
      <c r="P189" s="11"/>
      <c r="Q189" s="11"/>
      <c r="R189" s="25"/>
      <c r="S189" s="28"/>
      <c r="T189" s="28"/>
      <c r="U189" s="28"/>
      <c r="V189" s="28"/>
      <c r="W189" s="11"/>
      <c r="X189" s="11"/>
      <c r="Y189" s="11"/>
      <c r="Z189" s="81"/>
    </row>
    <row r="190" spans="1:26" x14ac:dyDescent="0.2">
      <c r="A190" s="18"/>
      <c r="B190" s="18"/>
      <c r="C190" s="18"/>
      <c r="D190" s="11"/>
      <c r="E190" s="18"/>
      <c r="F190" s="11"/>
      <c r="G190" s="18"/>
      <c r="H190" s="18"/>
      <c r="I190" s="18"/>
      <c r="J190" s="11"/>
      <c r="K190" s="11"/>
      <c r="L190" s="11"/>
      <c r="M190" s="11"/>
      <c r="N190" s="11"/>
      <c r="O190" s="11"/>
      <c r="P190" s="11"/>
      <c r="Q190" s="11"/>
      <c r="R190" s="58"/>
      <c r="S190" s="11"/>
      <c r="T190" s="11"/>
      <c r="U190" s="11"/>
      <c r="V190" s="11"/>
      <c r="W190" s="11"/>
      <c r="X190" s="11"/>
      <c r="Y190" s="11"/>
      <c r="Z190" s="81"/>
    </row>
    <row r="191" spans="1:26" x14ac:dyDescent="0.2">
      <c r="A191" s="18"/>
      <c r="B191" s="18"/>
      <c r="C191" s="18"/>
      <c r="D191" s="11"/>
      <c r="E191" s="18"/>
      <c r="F191" s="11"/>
      <c r="G191" s="18"/>
      <c r="H191" s="18"/>
      <c r="I191" s="18"/>
      <c r="J191" s="11"/>
      <c r="K191" s="11"/>
      <c r="L191" s="11"/>
      <c r="M191" s="11"/>
      <c r="N191" s="11"/>
      <c r="O191" s="11"/>
      <c r="P191" s="11"/>
      <c r="Q191" s="11"/>
      <c r="R191" s="25"/>
      <c r="S191" s="28"/>
      <c r="T191" s="28"/>
      <c r="U191" s="28"/>
      <c r="V191" s="28"/>
      <c r="W191" s="11"/>
      <c r="X191" s="11"/>
      <c r="Y191" s="11"/>
      <c r="Z191" s="81"/>
    </row>
    <row r="192" spans="1:26" x14ac:dyDescent="0.2">
      <c r="A192" s="18"/>
      <c r="B192" s="18"/>
      <c r="C192" s="18"/>
      <c r="D192" s="11"/>
      <c r="E192" s="18"/>
      <c r="F192" s="11"/>
      <c r="G192" s="18"/>
      <c r="H192" s="18"/>
      <c r="I192" s="18"/>
      <c r="J192" s="11"/>
      <c r="K192" s="11"/>
      <c r="L192" s="11"/>
      <c r="M192" s="11"/>
      <c r="N192" s="11"/>
      <c r="O192" s="11"/>
      <c r="P192" s="11"/>
      <c r="Q192" s="11"/>
      <c r="R192" s="58"/>
      <c r="S192" s="11"/>
      <c r="T192" s="11"/>
      <c r="U192" s="11"/>
      <c r="V192" s="11"/>
      <c r="W192" s="11"/>
      <c r="X192" s="11"/>
      <c r="Y192" s="11"/>
      <c r="Z192" s="81"/>
    </row>
    <row r="193" spans="1:26" x14ac:dyDescent="0.2">
      <c r="A193" s="18"/>
      <c r="B193" s="18"/>
      <c r="C193" s="18"/>
      <c r="D193" s="11"/>
      <c r="E193" s="18"/>
      <c r="F193" s="11"/>
      <c r="G193" s="18"/>
      <c r="H193" s="18"/>
      <c r="I193" s="18"/>
      <c r="J193" s="11"/>
      <c r="K193" s="11"/>
      <c r="L193" s="11"/>
      <c r="M193" s="11"/>
      <c r="N193" s="11"/>
      <c r="O193" s="11"/>
      <c r="P193" s="11"/>
      <c r="Q193" s="11"/>
      <c r="R193" s="25"/>
      <c r="S193" s="23"/>
      <c r="T193" s="23"/>
      <c r="U193" s="23"/>
      <c r="V193" s="23"/>
      <c r="W193" s="11"/>
      <c r="X193" s="11"/>
      <c r="Y193" s="11"/>
      <c r="Z193" s="81"/>
    </row>
    <row r="194" spans="1:26" x14ac:dyDescent="0.2">
      <c r="A194" s="18"/>
      <c r="B194" s="18"/>
      <c r="C194" s="18"/>
      <c r="D194" s="11"/>
      <c r="E194" s="18"/>
      <c r="F194" s="11"/>
      <c r="G194" s="18"/>
      <c r="H194" s="18"/>
      <c r="I194" s="18"/>
      <c r="J194" s="11"/>
      <c r="K194" s="11"/>
      <c r="L194" s="11"/>
      <c r="M194" s="11"/>
      <c r="N194" s="11"/>
      <c r="O194" s="11"/>
      <c r="P194" s="11"/>
      <c r="Q194" s="11"/>
      <c r="R194" s="58"/>
      <c r="S194" s="11"/>
      <c r="T194" s="11"/>
      <c r="U194" s="11"/>
      <c r="V194" s="11"/>
      <c r="W194" s="11"/>
      <c r="X194" s="11"/>
      <c r="Y194" s="11"/>
      <c r="Z194" s="81"/>
    </row>
    <row r="195" spans="1:26" x14ac:dyDescent="0.2">
      <c r="A195" s="18"/>
      <c r="B195" s="18"/>
      <c r="C195" s="18"/>
      <c r="D195" s="11"/>
      <c r="E195" s="18"/>
      <c r="F195" s="11"/>
      <c r="G195" s="18"/>
      <c r="H195" s="18"/>
      <c r="I195" s="18"/>
      <c r="J195" s="11"/>
      <c r="K195" s="11"/>
      <c r="L195" s="11"/>
      <c r="M195" s="11"/>
      <c r="N195" s="11"/>
      <c r="O195" s="11"/>
      <c r="P195" s="11"/>
      <c r="Q195" s="11"/>
      <c r="R195" s="25"/>
      <c r="S195" s="28"/>
      <c r="T195" s="28"/>
      <c r="U195" s="28"/>
      <c r="V195" s="28"/>
      <c r="W195" s="11"/>
      <c r="X195" s="11"/>
      <c r="Y195" s="11"/>
      <c r="Z195" s="81"/>
    </row>
    <row r="196" spans="1:26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20"/>
      <c r="K196" s="20"/>
      <c r="L196" s="20"/>
      <c r="M196" s="20"/>
      <c r="N196" s="20"/>
      <c r="O196" s="20"/>
      <c r="P196" s="20"/>
      <c r="Q196" s="18"/>
      <c r="R196" s="18"/>
      <c r="S196" s="18"/>
      <c r="T196" s="18"/>
      <c r="U196" s="18"/>
      <c r="V196" s="18"/>
      <c r="W196" s="18"/>
      <c r="X196" s="18"/>
      <c r="Y196" s="18"/>
      <c r="Z196" s="39"/>
    </row>
    <row r="197" spans="1:26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20"/>
      <c r="K197" s="20"/>
      <c r="L197" s="20"/>
      <c r="M197" s="20"/>
      <c r="N197" s="20"/>
      <c r="O197" s="20"/>
      <c r="P197" s="20"/>
      <c r="Q197" s="18"/>
      <c r="R197" s="18"/>
      <c r="S197" s="18"/>
      <c r="T197" s="18"/>
      <c r="U197" s="18"/>
      <c r="V197" s="18"/>
      <c r="W197" s="18"/>
      <c r="X197" s="18"/>
      <c r="Y197" s="18"/>
      <c r="Z197" s="39"/>
    </row>
    <row r="198" spans="1:26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20"/>
      <c r="K198" s="20"/>
      <c r="L198" s="20"/>
      <c r="M198" s="20"/>
      <c r="N198" s="20"/>
      <c r="O198" s="20"/>
      <c r="P198" s="20"/>
      <c r="Q198" s="18"/>
      <c r="R198" s="18"/>
      <c r="S198" s="18"/>
      <c r="T198" s="18"/>
      <c r="U198" s="18"/>
      <c r="V198" s="18"/>
      <c r="W198" s="18"/>
      <c r="X198" s="18"/>
      <c r="Y198" s="18"/>
      <c r="Z198" s="39"/>
    </row>
    <row r="199" spans="1:26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20"/>
      <c r="K199" s="20"/>
      <c r="L199" s="20"/>
      <c r="M199" s="20"/>
      <c r="N199" s="20"/>
      <c r="O199" s="20"/>
      <c r="P199" s="20"/>
      <c r="Q199" s="18"/>
      <c r="R199" s="18"/>
      <c r="S199" s="18"/>
      <c r="T199" s="18"/>
      <c r="U199" s="18"/>
      <c r="V199" s="18"/>
      <c r="W199" s="18"/>
      <c r="X199" s="18"/>
      <c r="Y199" s="18"/>
      <c r="Z199" s="39"/>
    </row>
    <row r="200" spans="1:26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20"/>
      <c r="K200" s="20"/>
      <c r="L200" s="20"/>
      <c r="M200" s="20"/>
      <c r="N200" s="20"/>
      <c r="O200" s="20"/>
      <c r="P200" s="20"/>
      <c r="Q200" s="18"/>
      <c r="R200" s="18"/>
      <c r="S200" s="18"/>
      <c r="T200" s="18"/>
      <c r="U200" s="18"/>
      <c r="V200" s="18"/>
      <c r="W200" s="18"/>
      <c r="X200" s="18"/>
      <c r="Y200" s="18"/>
      <c r="Z200" s="39"/>
    </row>
    <row r="201" spans="1:26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20"/>
      <c r="K201" s="20"/>
      <c r="L201" s="20"/>
      <c r="M201" s="20"/>
      <c r="N201" s="20"/>
      <c r="O201" s="20"/>
      <c r="P201" s="20"/>
      <c r="Q201" s="18"/>
      <c r="R201" s="18"/>
      <c r="S201" s="18"/>
      <c r="T201" s="18"/>
      <c r="U201" s="18"/>
      <c r="V201" s="18"/>
      <c r="W201" s="18"/>
      <c r="X201" s="18"/>
      <c r="Y201" s="18"/>
      <c r="Z201" s="39"/>
    </row>
    <row r="202" spans="1:26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20"/>
      <c r="K202" s="20"/>
      <c r="L202" s="20"/>
      <c r="M202" s="20"/>
      <c r="N202" s="20"/>
      <c r="O202" s="20"/>
      <c r="P202" s="20"/>
      <c r="Q202" s="18"/>
      <c r="R202" s="18"/>
      <c r="S202" s="18"/>
      <c r="T202" s="18"/>
      <c r="U202" s="18"/>
      <c r="V202" s="18"/>
      <c r="W202" s="18"/>
      <c r="X202" s="18"/>
      <c r="Y202" s="18"/>
      <c r="Z202" s="39"/>
    </row>
    <row r="203" spans="1:26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20"/>
      <c r="K203" s="20"/>
      <c r="L203" s="20"/>
      <c r="M203" s="20"/>
      <c r="N203" s="20"/>
      <c r="O203" s="20"/>
      <c r="P203" s="20"/>
      <c r="Q203" s="18"/>
      <c r="R203" s="18"/>
      <c r="S203" s="18"/>
      <c r="T203" s="18"/>
      <c r="U203" s="18"/>
      <c r="V203" s="18"/>
      <c r="W203" s="18"/>
      <c r="X203" s="18"/>
      <c r="Y203" s="18"/>
      <c r="Z203" s="39"/>
    </row>
    <row r="204" spans="1:26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20"/>
      <c r="K204" s="20"/>
      <c r="L204" s="20"/>
      <c r="M204" s="20"/>
      <c r="N204" s="20"/>
      <c r="O204" s="20"/>
      <c r="P204" s="20"/>
      <c r="Q204" s="18"/>
      <c r="R204" s="18"/>
      <c r="S204" s="18"/>
      <c r="T204" s="18"/>
      <c r="U204" s="18"/>
      <c r="V204" s="18"/>
      <c r="W204" s="18"/>
      <c r="X204" s="18"/>
      <c r="Y204" s="18"/>
      <c r="Z204" s="39"/>
    </row>
    <row r="205" spans="1:26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20"/>
      <c r="K205" s="20"/>
      <c r="L205" s="20"/>
      <c r="M205" s="20"/>
      <c r="N205" s="20"/>
      <c r="O205" s="20"/>
      <c r="P205" s="20"/>
      <c r="Q205" s="18"/>
      <c r="R205" s="18"/>
      <c r="S205" s="18"/>
      <c r="T205" s="18"/>
      <c r="U205" s="18"/>
      <c r="V205" s="18"/>
      <c r="W205" s="23"/>
      <c r="X205" s="23"/>
      <c r="Y205" s="18"/>
      <c r="Z205" s="39"/>
    </row>
    <row r="207" spans="1:26" x14ac:dyDescent="0.2">
      <c r="W207" s="28"/>
      <c r="X207" s="28"/>
    </row>
    <row r="209" spans="10:26" x14ac:dyDescent="0.2">
      <c r="W209" s="28"/>
      <c r="X209" s="28"/>
    </row>
    <row r="211" spans="10:26" x14ac:dyDescent="0.2">
      <c r="W211" s="23"/>
      <c r="X211" s="23"/>
    </row>
    <row r="213" spans="10:26" x14ac:dyDescent="0.2">
      <c r="W213" s="28"/>
      <c r="X213" s="28"/>
      <c r="Z213" s="82"/>
    </row>
    <row r="214" spans="10:26" x14ac:dyDescent="0.2">
      <c r="J214" s="83"/>
      <c r="K214" s="83"/>
      <c r="L214" s="83"/>
      <c r="M214" s="83"/>
      <c r="N214" s="83"/>
      <c r="O214" s="83"/>
      <c r="P214" s="83"/>
    </row>
    <row r="215" spans="10:26" x14ac:dyDescent="0.2">
      <c r="J215" s="83"/>
      <c r="K215" s="83"/>
      <c r="L215" s="83"/>
      <c r="M215" s="83"/>
      <c r="N215" s="83"/>
      <c r="O215" s="83"/>
      <c r="P215" s="83"/>
    </row>
    <row r="216" spans="10:26" x14ac:dyDescent="0.2">
      <c r="J216" s="83"/>
      <c r="K216" s="83"/>
      <c r="L216" s="83"/>
      <c r="M216" s="83"/>
      <c r="N216" s="83"/>
      <c r="O216" s="83"/>
      <c r="P216" s="83"/>
    </row>
    <row r="217" spans="10:26" x14ac:dyDescent="0.2">
      <c r="J217" s="83"/>
      <c r="K217" s="83"/>
      <c r="L217" s="83"/>
      <c r="M217" s="83"/>
      <c r="N217" s="83"/>
      <c r="O217" s="83"/>
      <c r="P217" s="83"/>
    </row>
    <row r="218" spans="10:26" x14ac:dyDescent="0.2">
      <c r="J218" s="83"/>
      <c r="K218" s="83"/>
      <c r="L218" s="83"/>
      <c r="M218" s="83"/>
      <c r="N218" s="83"/>
      <c r="O218" s="83"/>
      <c r="P218" s="83"/>
    </row>
    <row r="219" spans="10:26" x14ac:dyDescent="0.2">
      <c r="J219" s="83"/>
      <c r="K219" s="83"/>
      <c r="L219" s="83"/>
      <c r="M219" s="83"/>
      <c r="N219" s="83"/>
      <c r="O219" s="83"/>
      <c r="P219" s="83"/>
    </row>
    <row r="220" spans="10:26" x14ac:dyDescent="0.2">
      <c r="J220" s="83"/>
      <c r="K220" s="83"/>
      <c r="L220" s="83"/>
      <c r="M220" s="83"/>
      <c r="N220" s="83"/>
      <c r="O220" s="83"/>
      <c r="P220" s="83"/>
    </row>
    <row r="221" spans="10:26" x14ac:dyDescent="0.2">
      <c r="J221" s="83"/>
      <c r="K221" s="83"/>
      <c r="L221" s="83"/>
      <c r="M221" s="83"/>
      <c r="N221" s="83"/>
      <c r="O221" s="83"/>
      <c r="P221" s="83"/>
    </row>
    <row r="222" spans="10:26" x14ac:dyDescent="0.2">
      <c r="J222" s="83"/>
      <c r="K222" s="83"/>
      <c r="L222" s="83"/>
      <c r="M222" s="83"/>
      <c r="N222" s="83"/>
      <c r="O222" s="83"/>
      <c r="P222" s="83"/>
    </row>
    <row r="223" spans="10:26" x14ac:dyDescent="0.2">
      <c r="J223" s="83"/>
      <c r="K223" s="83"/>
      <c r="L223" s="83"/>
      <c r="M223" s="83"/>
      <c r="N223" s="83"/>
      <c r="O223" s="83"/>
      <c r="P223" s="83"/>
    </row>
    <row r="224" spans="10:26" x14ac:dyDescent="0.2">
      <c r="J224" s="83"/>
      <c r="K224" s="83"/>
      <c r="L224" s="83"/>
      <c r="M224" s="83"/>
      <c r="N224" s="83"/>
      <c r="O224" s="83"/>
      <c r="P224" s="83"/>
    </row>
    <row r="225" spans="10:16" x14ac:dyDescent="0.2">
      <c r="J225" s="83"/>
      <c r="K225" s="83"/>
      <c r="L225" s="83"/>
      <c r="M225" s="83"/>
      <c r="N225" s="83"/>
      <c r="O225" s="83"/>
      <c r="P225" s="83"/>
    </row>
    <row r="226" spans="10:16" x14ac:dyDescent="0.2">
      <c r="J226" s="83"/>
      <c r="K226" s="83"/>
      <c r="L226" s="83"/>
      <c r="M226" s="83"/>
      <c r="N226" s="83"/>
      <c r="O226" s="83"/>
      <c r="P226" s="83"/>
    </row>
    <row r="227" spans="10:16" x14ac:dyDescent="0.2">
      <c r="J227" s="83"/>
      <c r="K227" s="83"/>
      <c r="L227" s="83"/>
      <c r="M227" s="83"/>
      <c r="N227" s="83"/>
      <c r="O227" s="83"/>
      <c r="P227" s="83"/>
    </row>
    <row r="228" spans="10:16" x14ac:dyDescent="0.2">
      <c r="J228" s="83"/>
      <c r="K228" s="83"/>
      <c r="L228" s="83"/>
      <c r="M228" s="83"/>
      <c r="N228" s="83"/>
      <c r="O228" s="83"/>
      <c r="P228" s="83"/>
    </row>
    <row r="229" spans="10:16" x14ac:dyDescent="0.2">
      <c r="J229" s="83"/>
      <c r="K229" s="83"/>
      <c r="L229" s="83"/>
      <c r="M229" s="83"/>
      <c r="N229" s="83"/>
      <c r="O229" s="83"/>
      <c r="P229" s="83"/>
    </row>
    <row r="230" spans="10:16" x14ac:dyDescent="0.2">
      <c r="J230" s="83"/>
      <c r="K230" s="83"/>
      <c r="L230" s="83"/>
      <c r="M230" s="83"/>
      <c r="N230" s="83"/>
      <c r="O230" s="83"/>
      <c r="P230" s="83"/>
    </row>
    <row r="231" spans="10:16" x14ac:dyDescent="0.2">
      <c r="J231" s="83"/>
      <c r="K231" s="83"/>
      <c r="L231" s="83"/>
      <c r="M231" s="83"/>
      <c r="N231" s="83"/>
      <c r="O231" s="83"/>
      <c r="P231" s="83"/>
    </row>
    <row r="232" spans="10:16" x14ac:dyDescent="0.2">
      <c r="J232" s="83"/>
      <c r="K232" s="83"/>
      <c r="L232" s="83"/>
      <c r="M232" s="83"/>
      <c r="N232" s="83"/>
      <c r="O232" s="83"/>
      <c r="P232" s="83"/>
    </row>
    <row r="233" spans="10:16" x14ac:dyDescent="0.2">
      <c r="J233" s="83"/>
      <c r="K233" s="83"/>
      <c r="L233" s="83"/>
      <c r="M233" s="83"/>
      <c r="N233" s="83"/>
      <c r="O233" s="83"/>
      <c r="P233" s="83"/>
    </row>
    <row r="234" spans="10:16" x14ac:dyDescent="0.2">
      <c r="J234" s="83"/>
      <c r="K234" s="83"/>
      <c r="L234" s="83"/>
      <c r="M234" s="83"/>
      <c r="N234" s="83"/>
      <c r="O234" s="83"/>
      <c r="P234" s="83"/>
    </row>
    <row r="235" spans="10:16" x14ac:dyDescent="0.2">
      <c r="J235" s="83"/>
      <c r="K235" s="83"/>
      <c r="L235" s="83"/>
      <c r="M235" s="83"/>
      <c r="N235" s="83"/>
      <c r="O235" s="83"/>
      <c r="P235" s="83"/>
    </row>
    <row r="236" spans="10:16" x14ac:dyDescent="0.2">
      <c r="J236" s="83"/>
      <c r="K236" s="83"/>
      <c r="L236" s="83"/>
      <c r="M236" s="83"/>
      <c r="N236" s="83"/>
      <c r="O236" s="83"/>
      <c r="P236" s="83"/>
    </row>
    <row r="237" spans="10:16" x14ac:dyDescent="0.2">
      <c r="J237" s="83"/>
      <c r="K237" s="83"/>
      <c r="L237" s="83"/>
      <c r="M237" s="83"/>
      <c r="N237" s="83"/>
      <c r="O237" s="83"/>
      <c r="P237" s="83"/>
    </row>
    <row r="238" spans="10:16" x14ac:dyDescent="0.2">
      <c r="J238" s="83"/>
      <c r="K238" s="83"/>
      <c r="L238" s="83"/>
      <c r="M238" s="83"/>
      <c r="N238" s="83"/>
      <c r="O238" s="83"/>
      <c r="P238" s="83"/>
    </row>
    <row r="239" spans="10:16" x14ac:dyDescent="0.2">
      <c r="J239" s="83"/>
      <c r="K239" s="83"/>
      <c r="L239" s="83"/>
      <c r="M239" s="83"/>
      <c r="N239" s="83"/>
      <c r="O239" s="83"/>
      <c r="P239" s="83"/>
    </row>
    <row r="240" spans="10:16" x14ac:dyDescent="0.2">
      <c r="J240" s="83"/>
      <c r="K240" s="83"/>
      <c r="L240" s="83"/>
      <c r="M240" s="83"/>
      <c r="N240" s="83"/>
      <c r="O240" s="83"/>
      <c r="P240" s="83"/>
    </row>
    <row r="241" spans="10:16" x14ac:dyDescent="0.2">
      <c r="J241" s="83"/>
      <c r="K241" s="83"/>
      <c r="L241" s="83"/>
      <c r="M241" s="83"/>
      <c r="N241" s="83"/>
      <c r="O241" s="83"/>
      <c r="P241" s="83"/>
    </row>
    <row r="242" spans="10:16" x14ac:dyDescent="0.2">
      <c r="J242" s="83"/>
      <c r="K242" s="83"/>
      <c r="L242" s="83"/>
      <c r="M242" s="83"/>
      <c r="N242" s="83"/>
      <c r="O242" s="83"/>
      <c r="P242" s="83"/>
    </row>
    <row r="243" spans="10:16" x14ac:dyDescent="0.2">
      <c r="J243" s="83"/>
      <c r="K243" s="83"/>
      <c r="L243" s="83"/>
      <c r="M243" s="83"/>
      <c r="N243" s="83"/>
      <c r="O243" s="83"/>
      <c r="P243" s="83"/>
    </row>
    <row r="244" spans="10:16" x14ac:dyDescent="0.2">
      <c r="J244" s="83"/>
      <c r="K244" s="83"/>
      <c r="L244" s="83"/>
      <c r="M244" s="83"/>
      <c r="N244" s="83"/>
      <c r="O244" s="83"/>
      <c r="P244" s="83"/>
    </row>
    <row r="245" spans="10:16" x14ac:dyDescent="0.2">
      <c r="J245" s="83"/>
      <c r="K245" s="83"/>
      <c r="L245" s="83"/>
      <c r="M245" s="83"/>
      <c r="N245" s="83"/>
      <c r="O245" s="83"/>
      <c r="P245" s="83"/>
    </row>
    <row r="246" spans="10:16" x14ac:dyDescent="0.2">
      <c r="J246" s="83"/>
      <c r="K246" s="83"/>
      <c r="L246" s="83"/>
      <c r="M246" s="83"/>
      <c r="N246" s="83"/>
      <c r="O246" s="83"/>
      <c r="P246" s="83"/>
    </row>
    <row r="247" spans="10:16" x14ac:dyDescent="0.2">
      <c r="J247" s="83"/>
      <c r="K247" s="83"/>
      <c r="L247" s="83"/>
      <c r="M247" s="83"/>
      <c r="N247" s="83"/>
      <c r="O247" s="83"/>
      <c r="P247" s="83"/>
    </row>
    <row r="248" spans="10:16" x14ac:dyDescent="0.2">
      <c r="J248" s="83"/>
      <c r="K248" s="83"/>
      <c r="L248" s="83"/>
      <c r="M248" s="83"/>
      <c r="N248" s="83"/>
      <c r="O248" s="83"/>
      <c r="P248" s="83"/>
    </row>
    <row r="249" spans="10:16" x14ac:dyDescent="0.2">
      <c r="J249" s="83"/>
      <c r="K249" s="83"/>
      <c r="L249" s="83"/>
      <c r="M249" s="83"/>
      <c r="N249" s="83"/>
      <c r="O249" s="83"/>
      <c r="P249" s="83"/>
    </row>
    <row r="250" spans="10:16" x14ac:dyDescent="0.2">
      <c r="J250" s="83"/>
      <c r="K250" s="83"/>
      <c r="L250" s="83"/>
      <c r="M250" s="83"/>
      <c r="N250" s="83"/>
      <c r="O250" s="83"/>
      <c r="P250" s="83"/>
    </row>
    <row r="251" spans="10:16" x14ac:dyDescent="0.2">
      <c r="J251" s="83"/>
      <c r="K251" s="83"/>
      <c r="L251" s="83"/>
      <c r="M251" s="83"/>
      <c r="N251" s="83"/>
      <c r="O251" s="83"/>
      <c r="P251" s="83"/>
    </row>
    <row r="252" spans="10:16" x14ac:dyDescent="0.2">
      <c r="J252" s="83"/>
      <c r="K252" s="83"/>
      <c r="L252" s="83"/>
      <c r="M252" s="83"/>
      <c r="N252" s="83"/>
      <c r="O252" s="83"/>
      <c r="P252" s="83"/>
    </row>
    <row r="253" spans="10:16" x14ac:dyDescent="0.2">
      <c r="J253" s="83"/>
      <c r="K253" s="83"/>
      <c r="L253" s="83"/>
      <c r="M253" s="83"/>
      <c r="N253" s="83"/>
      <c r="O253" s="83"/>
      <c r="P253" s="83"/>
    </row>
    <row r="254" spans="10:16" x14ac:dyDescent="0.2">
      <c r="J254" s="83"/>
      <c r="K254" s="83"/>
      <c r="L254" s="83"/>
      <c r="M254" s="83"/>
      <c r="N254" s="83"/>
      <c r="O254" s="83"/>
      <c r="P254" s="83"/>
    </row>
    <row r="255" spans="10:16" x14ac:dyDescent="0.2">
      <c r="J255" s="83"/>
      <c r="K255" s="83"/>
      <c r="L255" s="83"/>
      <c r="M255" s="83"/>
      <c r="N255" s="83"/>
      <c r="O255" s="83"/>
      <c r="P255" s="83"/>
    </row>
    <row r="256" spans="10:16" x14ac:dyDescent="0.2">
      <c r="J256" s="83"/>
      <c r="K256" s="83"/>
      <c r="L256" s="83"/>
      <c r="M256" s="83"/>
      <c r="N256" s="83"/>
      <c r="O256" s="83"/>
      <c r="P256" s="83"/>
    </row>
    <row r="257" spans="10:16" x14ac:dyDescent="0.2">
      <c r="J257" s="83"/>
      <c r="K257" s="83"/>
      <c r="L257" s="83"/>
      <c r="M257" s="83"/>
      <c r="N257" s="83"/>
      <c r="O257" s="83"/>
      <c r="P257" s="83"/>
    </row>
    <row r="258" spans="10:16" x14ac:dyDescent="0.2">
      <c r="J258" s="83"/>
      <c r="K258" s="83"/>
      <c r="L258" s="83"/>
      <c r="M258" s="83"/>
      <c r="N258" s="83"/>
      <c r="O258" s="83"/>
      <c r="P258" s="83"/>
    </row>
    <row r="259" spans="10:16" x14ac:dyDescent="0.2">
      <c r="J259" s="83"/>
      <c r="K259" s="83"/>
      <c r="L259" s="83"/>
      <c r="M259" s="83"/>
      <c r="N259" s="83"/>
      <c r="O259" s="83"/>
      <c r="P259" s="83"/>
    </row>
    <row r="260" spans="10:16" x14ac:dyDescent="0.2">
      <c r="J260" s="83"/>
      <c r="K260" s="83"/>
      <c r="L260" s="83"/>
      <c r="M260" s="83"/>
      <c r="N260" s="83"/>
      <c r="O260" s="83"/>
      <c r="P260" s="83"/>
    </row>
    <row r="261" spans="10:16" x14ac:dyDescent="0.2">
      <c r="J261" s="83"/>
      <c r="K261" s="83"/>
      <c r="L261" s="83"/>
      <c r="M261" s="83"/>
      <c r="N261" s="83"/>
      <c r="O261" s="83"/>
      <c r="P261" s="83"/>
    </row>
    <row r="262" spans="10:16" x14ac:dyDescent="0.2">
      <c r="J262" s="83"/>
      <c r="K262" s="83"/>
      <c r="L262" s="83"/>
      <c r="M262" s="83"/>
      <c r="N262" s="83"/>
      <c r="O262" s="83"/>
      <c r="P262" s="83"/>
    </row>
    <row r="263" spans="10:16" x14ac:dyDescent="0.2">
      <c r="J263" s="83"/>
      <c r="K263" s="83"/>
      <c r="L263" s="83"/>
      <c r="M263" s="83"/>
      <c r="N263" s="83"/>
      <c r="O263" s="83"/>
      <c r="P263" s="83"/>
    </row>
    <row r="264" spans="10:16" x14ac:dyDescent="0.2">
      <c r="J264" s="83"/>
      <c r="K264" s="83"/>
      <c r="L264" s="83"/>
      <c r="M264" s="83"/>
      <c r="N264" s="83"/>
      <c r="O264" s="83"/>
      <c r="P264" s="83"/>
    </row>
    <row r="265" spans="10:16" x14ac:dyDescent="0.2">
      <c r="J265" s="83"/>
      <c r="K265" s="83"/>
      <c r="L265" s="83"/>
      <c r="M265" s="83"/>
      <c r="N265" s="83"/>
      <c r="O265" s="83"/>
      <c r="P265" s="83"/>
    </row>
    <row r="266" spans="10:16" x14ac:dyDescent="0.2">
      <c r="J266" s="83"/>
      <c r="K266" s="83"/>
      <c r="L266" s="83"/>
      <c r="M266" s="83"/>
      <c r="N266" s="83"/>
      <c r="O266" s="83"/>
      <c r="P266" s="83"/>
    </row>
    <row r="267" spans="10:16" x14ac:dyDescent="0.2">
      <c r="J267" s="83"/>
      <c r="K267" s="83"/>
      <c r="L267" s="83"/>
      <c r="M267" s="83"/>
      <c r="N267" s="83"/>
      <c r="O267" s="83"/>
      <c r="P267" s="83"/>
    </row>
    <row r="268" spans="10:16" x14ac:dyDescent="0.2">
      <c r="J268" s="83"/>
      <c r="K268" s="83"/>
      <c r="L268" s="83"/>
      <c r="M268" s="83"/>
      <c r="N268" s="83"/>
      <c r="O268" s="83"/>
      <c r="P268" s="83"/>
    </row>
    <row r="269" spans="10:16" x14ac:dyDescent="0.2">
      <c r="J269" s="83"/>
      <c r="K269" s="83"/>
      <c r="L269" s="83"/>
      <c r="M269" s="83"/>
      <c r="N269" s="83"/>
      <c r="O269" s="83"/>
      <c r="P269" s="83"/>
    </row>
    <row r="270" spans="10:16" x14ac:dyDescent="0.2">
      <c r="J270" s="83"/>
      <c r="K270" s="83"/>
      <c r="L270" s="83"/>
      <c r="M270" s="83"/>
      <c r="N270" s="83"/>
      <c r="O270" s="83"/>
      <c r="P270" s="83"/>
    </row>
    <row r="271" spans="10:16" x14ac:dyDescent="0.2">
      <c r="J271" s="83"/>
      <c r="K271" s="83"/>
      <c r="L271" s="83"/>
      <c r="M271" s="83"/>
      <c r="N271" s="83"/>
      <c r="O271" s="83"/>
      <c r="P271" s="83"/>
    </row>
    <row r="272" spans="10:16" x14ac:dyDescent="0.2">
      <c r="J272" s="83"/>
      <c r="K272" s="83"/>
      <c r="L272" s="83"/>
      <c r="M272" s="83"/>
      <c r="N272" s="83"/>
      <c r="O272" s="83"/>
      <c r="P272" s="83"/>
    </row>
    <row r="273" spans="10:16" x14ac:dyDescent="0.2">
      <c r="J273" s="83"/>
      <c r="K273" s="83"/>
      <c r="L273" s="83"/>
      <c r="M273" s="83"/>
      <c r="N273" s="83"/>
      <c r="O273" s="83"/>
      <c r="P273" s="83"/>
    </row>
    <row r="274" spans="10:16" x14ac:dyDescent="0.2">
      <c r="J274" s="83"/>
      <c r="K274" s="83"/>
      <c r="L274" s="83"/>
      <c r="M274" s="83"/>
      <c r="N274" s="83"/>
      <c r="O274" s="83"/>
      <c r="P274" s="83"/>
    </row>
    <row r="275" spans="10:16" x14ac:dyDescent="0.2">
      <c r="J275" s="83"/>
      <c r="K275" s="83"/>
      <c r="L275" s="83"/>
      <c r="M275" s="83"/>
      <c r="N275" s="83"/>
      <c r="O275" s="83"/>
      <c r="P275" s="83"/>
    </row>
    <row r="276" spans="10:16" x14ac:dyDescent="0.2">
      <c r="J276" s="83"/>
      <c r="K276" s="83"/>
      <c r="L276" s="83"/>
      <c r="M276" s="83"/>
      <c r="N276" s="83"/>
      <c r="O276" s="83"/>
      <c r="P276" s="83"/>
    </row>
    <row r="277" spans="10:16" x14ac:dyDescent="0.2">
      <c r="J277" s="83"/>
      <c r="K277" s="83"/>
      <c r="L277" s="83"/>
      <c r="M277" s="83"/>
      <c r="N277" s="83"/>
      <c r="O277" s="83"/>
      <c r="P277" s="83"/>
    </row>
    <row r="278" spans="10:16" x14ac:dyDescent="0.2">
      <c r="J278" s="83"/>
      <c r="K278" s="83"/>
      <c r="L278" s="83"/>
      <c r="M278" s="83"/>
      <c r="N278" s="83"/>
      <c r="O278" s="83"/>
      <c r="P278" s="83"/>
    </row>
    <row r="279" spans="10:16" x14ac:dyDescent="0.2">
      <c r="J279" s="83"/>
      <c r="K279" s="83"/>
      <c r="L279" s="83"/>
      <c r="M279" s="83"/>
      <c r="N279" s="83"/>
      <c r="O279" s="83"/>
      <c r="P279" s="83"/>
    </row>
    <row r="280" spans="10:16" x14ac:dyDescent="0.2">
      <c r="J280" s="83"/>
      <c r="K280" s="83"/>
      <c r="L280" s="83"/>
      <c r="M280" s="83"/>
      <c r="N280" s="83"/>
      <c r="O280" s="83"/>
      <c r="P280" s="83"/>
    </row>
    <row r="281" spans="10:16" x14ac:dyDescent="0.2">
      <c r="J281" s="83"/>
      <c r="K281" s="83"/>
      <c r="L281" s="83"/>
      <c r="M281" s="83"/>
      <c r="N281" s="83"/>
      <c r="O281" s="83"/>
      <c r="P281" s="83"/>
    </row>
    <row r="282" spans="10:16" x14ac:dyDescent="0.2">
      <c r="J282" s="83"/>
      <c r="K282" s="83"/>
      <c r="L282" s="83"/>
      <c r="M282" s="83"/>
      <c r="N282" s="83"/>
      <c r="O282" s="83"/>
      <c r="P282" s="83"/>
    </row>
    <row r="283" spans="10:16" x14ac:dyDescent="0.2">
      <c r="J283" s="83"/>
      <c r="K283" s="83"/>
      <c r="L283" s="83"/>
      <c r="M283" s="83"/>
      <c r="N283" s="83"/>
      <c r="O283" s="83"/>
      <c r="P283" s="83"/>
    </row>
    <row r="284" spans="10:16" x14ac:dyDescent="0.2">
      <c r="J284" s="83"/>
      <c r="K284" s="83"/>
      <c r="L284" s="83"/>
      <c r="M284" s="83"/>
      <c r="N284" s="83"/>
      <c r="O284" s="83"/>
      <c r="P284" s="83"/>
    </row>
    <row r="285" spans="10:16" x14ac:dyDescent="0.2">
      <c r="J285" s="83"/>
      <c r="K285" s="83"/>
      <c r="L285" s="83"/>
      <c r="M285" s="83"/>
      <c r="N285" s="83"/>
      <c r="O285" s="83"/>
      <c r="P285" s="83"/>
    </row>
    <row r="286" spans="10:16" x14ac:dyDescent="0.2">
      <c r="J286" s="83"/>
      <c r="K286" s="83"/>
      <c r="L286" s="83"/>
      <c r="M286" s="83"/>
      <c r="N286" s="83"/>
      <c r="O286" s="83"/>
      <c r="P286" s="83"/>
    </row>
    <row r="287" spans="10:16" x14ac:dyDescent="0.2">
      <c r="J287" s="83"/>
      <c r="K287" s="83"/>
      <c r="L287" s="83"/>
      <c r="M287" s="83"/>
      <c r="N287" s="83"/>
      <c r="O287" s="83"/>
      <c r="P287" s="83"/>
    </row>
    <row r="288" spans="10:16" x14ac:dyDescent="0.2">
      <c r="J288" s="83"/>
      <c r="K288" s="83"/>
      <c r="L288" s="83"/>
      <c r="M288" s="83"/>
      <c r="N288" s="83"/>
      <c r="O288" s="83"/>
      <c r="P288" s="83"/>
    </row>
    <row r="289" spans="10:16" x14ac:dyDescent="0.2">
      <c r="J289" s="83"/>
      <c r="K289" s="83"/>
      <c r="L289" s="83"/>
      <c r="M289" s="83"/>
      <c r="N289" s="83"/>
      <c r="O289" s="83"/>
      <c r="P289" s="83"/>
    </row>
    <row r="290" spans="10:16" x14ac:dyDescent="0.2">
      <c r="J290" s="83"/>
      <c r="K290" s="83"/>
      <c r="L290" s="83"/>
      <c r="M290" s="83"/>
      <c r="N290" s="83"/>
      <c r="O290" s="83"/>
      <c r="P290" s="83"/>
    </row>
    <row r="291" spans="10:16" x14ac:dyDescent="0.2">
      <c r="J291" s="83"/>
      <c r="K291" s="83"/>
      <c r="L291" s="83"/>
      <c r="M291" s="83"/>
      <c r="N291" s="83"/>
      <c r="O291" s="83"/>
      <c r="P291" s="83"/>
    </row>
    <row r="292" spans="10:16" x14ac:dyDescent="0.2">
      <c r="J292" s="83"/>
      <c r="K292" s="83"/>
      <c r="L292" s="83"/>
      <c r="M292" s="83"/>
      <c r="N292" s="83"/>
      <c r="O292" s="83"/>
      <c r="P292" s="83"/>
    </row>
    <row r="293" spans="10:16" x14ac:dyDescent="0.2">
      <c r="J293" s="83"/>
      <c r="K293" s="83"/>
      <c r="L293" s="83"/>
      <c r="M293" s="83"/>
      <c r="N293" s="83"/>
      <c r="O293" s="83"/>
      <c r="P293" s="83"/>
    </row>
    <row r="294" spans="10:16" x14ac:dyDescent="0.2">
      <c r="J294" s="83"/>
      <c r="K294" s="83"/>
      <c r="L294" s="83"/>
      <c r="M294" s="83"/>
      <c r="N294" s="83"/>
      <c r="O294" s="83"/>
      <c r="P294" s="83"/>
    </row>
    <row r="295" spans="10:16" x14ac:dyDescent="0.2">
      <c r="J295" s="83"/>
      <c r="K295" s="83"/>
      <c r="L295" s="83"/>
      <c r="M295" s="83"/>
      <c r="N295" s="83"/>
      <c r="O295" s="83"/>
      <c r="P295" s="83"/>
    </row>
    <row r="296" spans="10:16" x14ac:dyDescent="0.2">
      <c r="J296" s="83"/>
      <c r="K296" s="83"/>
      <c r="L296" s="83"/>
      <c r="M296" s="83"/>
      <c r="N296" s="83"/>
      <c r="O296" s="83"/>
      <c r="P296" s="83"/>
    </row>
    <row r="297" spans="10:16" x14ac:dyDescent="0.2">
      <c r="J297" s="83"/>
      <c r="K297" s="83"/>
      <c r="L297" s="83"/>
      <c r="M297" s="83"/>
      <c r="N297" s="83"/>
      <c r="O297" s="83"/>
      <c r="P297" s="83"/>
    </row>
    <row r="298" spans="10:16" x14ac:dyDescent="0.2">
      <c r="J298" s="83"/>
      <c r="K298" s="83"/>
      <c r="L298" s="83"/>
      <c r="M298" s="83"/>
      <c r="N298" s="83"/>
      <c r="O298" s="83"/>
      <c r="P298" s="83"/>
    </row>
    <row r="299" spans="10:16" x14ac:dyDescent="0.2">
      <c r="J299" s="83"/>
      <c r="K299" s="83"/>
      <c r="L299" s="83"/>
      <c r="M299" s="83"/>
      <c r="N299" s="83"/>
      <c r="O299" s="83"/>
      <c r="P299" s="83"/>
    </row>
    <row r="300" spans="10:16" x14ac:dyDescent="0.2">
      <c r="J300" s="83"/>
      <c r="K300" s="83"/>
      <c r="L300" s="83"/>
      <c r="M300" s="83"/>
      <c r="N300" s="83"/>
      <c r="O300" s="83"/>
      <c r="P300" s="83"/>
    </row>
    <row r="301" spans="10:16" x14ac:dyDescent="0.2">
      <c r="J301" s="83"/>
      <c r="K301" s="83"/>
      <c r="L301" s="83"/>
      <c r="M301" s="83"/>
      <c r="N301" s="83"/>
      <c r="O301" s="83"/>
      <c r="P301" s="83"/>
    </row>
    <row r="302" spans="10:16" x14ac:dyDescent="0.2">
      <c r="J302" s="83"/>
      <c r="K302" s="83"/>
      <c r="L302" s="83"/>
      <c r="M302" s="83"/>
      <c r="N302" s="83"/>
      <c r="O302" s="83"/>
      <c r="P302" s="83"/>
    </row>
    <row r="303" spans="10:16" x14ac:dyDescent="0.2">
      <c r="J303" s="83"/>
      <c r="K303" s="83"/>
      <c r="L303" s="83"/>
      <c r="M303" s="83"/>
      <c r="N303" s="83"/>
      <c r="O303" s="83"/>
      <c r="P303" s="83"/>
    </row>
    <row r="304" spans="10:16" x14ac:dyDescent="0.2">
      <c r="J304" s="83"/>
      <c r="K304" s="83"/>
      <c r="L304" s="83"/>
      <c r="M304" s="83"/>
      <c r="N304" s="83"/>
      <c r="O304" s="83"/>
      <c r="P304" s="83"/>
    </row>
    <row r="305" spans="10:16" x14ac:dyDescent="0.2">
      <c r="J305" s="83"/>
      <c r="K305" s="83"/>
      <c r="L305" s="83"/>
      <c r="M305" s="83"/>
      <c r="N305" s="83"/>
      <c r="O305" s="83"/>
      <c r="P305" s="83"/>
    </row>
    <row r="306" spans="10:16" x14ac:dyDescent="0.2">
      <c r="J306" s="83"/>
      <c r="K306" s="83"/>
      <c r="L306" s="83"/>
      <c r="M306" s="83"/>
      <c r="N306" s="83"/>
      <c r="O306" s="83"/>
      <c r="P306" s="83"/>
    </row>
    <row r="307" spans="10:16" x14ac:dyDescent="0.2">
      <c r="J307" s="83"/>
      <c r="K307" s="83"/>
      <c r="L307" s="83"/>
      <c r="M307" s="83"/>
      <c r="N307" s="83"/>
      <c r="O307" s="83"/>
      <c r="P307" s="83"/>
    </row>
    <row r="308" spans="10:16" x14ac:dyDescent="0.2">
      <c r="J308" s="83"/>
      <c r="K308" s="83"/>
      <c r="L308" s="83"/>
      <c r="M308" s="83"/>
      <c r="N308" s="83"/>
      <c r="O308" s="83"/>
      <c r="P308" s="83"/>
    </row>
    <row r="309" spans="10:16" x14ac:dyDescent="0.2">
      <c r="J309" s="83"/>
      <c r="K309" s="83"/>
      <c r="L309" s="83"/>
      <c r="M309" s="83"/>
      <c r="N309" s="83"/>
      <c r="O309" s="83"/>
      <c r="P309" s="83"/>
    </row>
    <row r="310" spans="10:16" x14ac:dyDescent="0.2">
      <c r="J310" s="83"/>
      <c r="K310" s="83"/>
      <c r="L310" s="83"/>
      <c r="M310" s="83"/>
      <c r="N310" s="83"/>
      <c r="O310" s="83"/>
      <c r="P310" s="83"/>
    </row>
    <row r="311" spans="10:16" x14ac:dyDescent="0.2">
      <c r="J311" s="83"/>
      <c r="K311" s="83"/>
      <c r="L311" s="83"/>
      <c r="M311" s="83"/>
      <c r="N311" s="83"/>
      <c r="O311" s="83"/>
      <c r="P311" s="83"/>
    </row>
    <row r="312" spans="10:16" x14ac:dyDescent="0.2">
      <c r="J312" s="83"/>
      <c r="K312" s="83"/>
      <c r="L312" s="83"/>
      <c r="M312" s="83"/>
      <c r="N312" s="83"/>
      <c r="O312" s="83"/>
      <c r="P312" s="83"/>
    </row>
    <row r="313" spans="10:16" x14ac:dyDescent="0.2">
      <c r="J313" s="83"/>
      <c r="K313" s="83"/>
      <c r="L313" s="83"/>
      <c r="M313" s="83"/>
      <c r="N313" s="83"/>
      <c r="O313" s="83"/>
      <c r="P313" s="83"/>
    </row>
    <row r="314" spans="10:16" x14ac:dyDescent="0.2">
      <c r="J314" s="83"/>
      <c r="K314" s="83"/>
      <c r="L314" s="83"/>
      <c r="M314" s="83"/>
      <c r="N314" s="83"/>
      <c r="O314" s="83"/>
      <c r="P314" s="83"/>
    </row>
    <row r="315" spans="10:16" x14ac:dyDescent="0.2">
      <c r="J315" s="83"/>
      <c r="K315" s="83"/>
      <c r="L315" s="83"/>
      <c r="M315" s="83"/>
      <c r="N315" s="83"/>
      <c r="O315" s="83"/>
      <c r="P315" s="83"/>
    </row>
    <row r="316" spans="10:16" x14ac:dyDescent="0.2">
      <c r="J316" s="83"/>
      <c r="K316" s="83"/>
      <c r="L316" s="83"/>
      <c r="M316" s="83"/>
      <c r="N316" s="83"/>
      <c r="O316" s="83"/>
      <c r="P316" s="83"/>
    </row>
    <row r="317" spans="10:16" x14ac:dyDescent="0.2">
      <c r="J317" s="83"/>
      <c r="K317" s="83"/>
      <c r="L317" s="83"/>
      <c r="M317" s="83"/>
      <c r="N317" s="83"/>
      <c r="O317" s="83"/>
      <c r="P317" s="83"/>
    </row>
    <row r="318" spans="10:16" x14ac:dyDescent="0.2">
      <c r="J318" s="83"/>
      <c r="K318" s="83"/>
      <c r="L318" s="83"/>
      <c r="M318" s="83"/>
      <c r="N318" s="83"/>
      <c r="O318" s="83"/>
      <c r="P318" s="83"/>
    </row>
    <row r="319" spans="10:16" x14ac:dyDescent="0.2">
      <c r="J319" s="83"/>
      <c r="K319" s="83"/>
      <c r="L319" s="83"/>
      <c r="M319" s="83"/>
      <c r="N319" s="83"/>
      <c r="O319" s="83"/>
      <c r="P319" s="83"/>
    </row>
    <row r="320" spans="10:16" x14ac:dyDescent="0.2">
      <c r="J320" s="83"/>
      <c r="K320" s="83"/>
      <c r="L320" s="83"/>
      <c r="M320" s="83"/>
      <c r="N320" s="83"/>
      <c r="O320" s="83"/>
      <c r="P320" s="83"/>
    </row>
    <row r="321" spans="10:16" x14ac:dyDescent="0.2">
      <c r="J321" s="83"/>
      <c r="K321" s="83"/>
      <c r="L321" s="83"/>
      <c r="M321" s="83"/>
      <c r="N321" s="83"/>
      <c r="O321" s="83"/>
      <c r="P321" s="83"/>
    </row>
    <row r="322" spans="10:16" x14ac:dyDescent="0.2">
      <c r="J322" s="83"/>
      <c r="K322" s="83"/>
      <c r="L322" s="83"/>
      <c r="M322" s="83"/>
      <c r="N322" s="83"/>
      <c r="O322" s="83"/>
      <c r="P322" s="83"/>
    </row>
    <row r="323" spans="10:16" x14ac:dyDescent="0.2">
      <c r="J323" s="83"/>
      <c r="K323" s="83"/>
      <c r="L323" s="83"/>
      <c r="M323" s="83"/>
      <c r="N323" s="83"/>
      <c r="O323" s="83"/>
      <c r="P323" s="83"/>
    </row>
    <row r="324" spans="10:16" x14ac:dyDescent="0.2">
      <c r="J324" s="83"/>
      <c r="K324" s="83"/>
      <c r="L324" s="83"/>
      <c r="M324" s="83"/>
      <c r="N324" s="83"/>
      <c r="O324" s="83"/>
      <c r="P324" s="83"/>
    </row>
    <row r="325" spans="10:16" x14ac:dyDescent="0.2">
      <c r="J325" s="83"/>
      <c r="K325" s="83"/>
      <c r="L325" s="83"/>
      <c r="M325" s="83"/>
      <c r="N325" s="83"/>
      <c r="O325" s="83"/>
      <c r="P325" s="83"/>
    </row>
    <row r="326" spans="10:16" x14ac:dyDescent="0.2">
      <c r="J326" s="83"/>
      <c r="K326" s="83"/>
      <c r="L326" s="83"/>
      <c r="M326" s="83"/>
      <c r="N326" s="83"/>
      <c r="O326" s="83"/>
      <c r="P326" s="83"/>
    </row>
    <row r="327" spans="10:16" x14ac:dyDescent="0.2">
      <c r="J327" s="83"/>
      <c r="K327" s="83"/>
      <c r="L327" s="83"/>
      <c r="M327" s="83"/>
      <c r="N327" s="83"/>
      <c r="O327" s="83"/>
      <c r="P327" s="83"/>
    </row>
    <row r="328" spans="10:16" x14ac:dyDescent="0.2">
      <c r="J328" s="83"/>
      <c r="K328" s="83"/>
      <c r="L328" s="83"/>
      <c r="M328" s="83"/>
      <c r="N328" s="83"/>
      <c r="O328" s="83"/>
      <c r="P328" s="83"/>
    </row>
    <row r="329" spans="10:16" x14ac:dyDescent="0.2">
      <c r="J329" s="83"/>
      <c r="K329" s="83"/>
      <c r="L329" s="83"/>
      <c r="M329" s="83"/>
      <c r="N329" s="83"/>
      <c r="O329" s="83"/>
      <c r="P329" s="83"/>
    </row>
    <row r="330" spans="10:16" x14ac:dyDescent="0.2">
      <c r="J330" s="83"/>
      <c r="K330" s="83"/>
      <c r="L330" s="83"/>
      <c r="M330" s="83"/>
      <c r="N330" s="83"/>
      <c r="O330" s="83"/>
      <c r="P330" s="83"/>
    </row>
    <row r="331" spans="10:16" x14ac:dyDescent="0.2">
      <c r="J331" s="83"/>
      <c r="K331" s="83"/>
      <c r="L331" s="83"/>
      <c r="M331" s="83"/>
      <c r="N331" s="83"/>
      <c r="O331" s="83"/>
      <c r="P331" s="83"/>
    </row>
    <row r="332" spans="10:16" x14ac:dyDescent="0.2">
      <c r="J332" s="83"/>
      <c r="K332" s="83"/>
      <c r="L332" s="83"/>
      <c r="M332" s="83"/>
      <c r="N332" s="83"/>
      <c r="O332" s="83"/>
      <c r="P332" s="83"/>
    </row>
    <row r="333" spans="10:16" x14ac:dyDescent="0.2">
      <c r="J333" s="83"/>
      <c r="K333" s="83"/>
      <c r="L333" s="83"/>
      <c r="M333" s="83"/>
      <c r="N333" s="83"/>
      <c r="O333" s="83"/>
      <c r="P333" s="83"/>
    </row>
    <row r="334" spans="10:16" x14ac:dyDescent="0.2">
      <c r="J334" s="83"/>
      <c r="K334" s="83"/>
      <c r="L334" s="83"/>
      <c r="M334" s="83"/>
      <c r="N334" s="83"/>
      <c r="O334" s="83"/>
      <c r="P334" s="83"/>
    </row>
    <row r="335" spans="10:16" x14ac:dyDescent="0.2">
      <c r="J335" s="83"/>
      <c r="K335" s="83"/>
      <c r="L335" s="83"/>
      <c r="M335" s="83"/>
      <c r="N335" s="83"/>
      <c r="O335" s="83"/>
      <c r="P335" s="83"/>
    </row>
    <row r="336" spans="10:16" x14ac:dyDescent="0.2">
      <c r="J336" s="83"/>
      <c r="K336" s="83"/>
      <c r="L336" s="83"/>
      <c r="M336" s="83"/>
      <c r="N336" s="83"/>
      <c r="O336" s="83"/>
      <c r="P336" s="83"/>
    </row>
    <row r="337" spans="10:16" x14ac:dyDescent="0.2">
      <c r="J337" s="83"/>
      <c r="K337" s="83"/>
      <c r="L337" s="83"/>
      <c r="M337" s="83"/>
      <c r="N337" s="83"/>
      <c r="O337" s="83"/>
      <c r="P337" s="83"/>
    </row>
    <row r="338" spans="10:16" x14ac:dyDescent="0.2">
      <c r="J338" s="83"/>
      <c r="K338" s="83"/>
      <c r="L338" s="83"/>
      <c r="M338" s="83"/>
      <c r="N338" s="83"/>
      <c r="O338" s="83"/>
      <c r="P338" s="83"/>
    </row>
    <row r="339" spans="10:16" x14ac:dyDescent="0.2">
      <c r="J339" s="83"/>
      <c r="K339" s="83"/>
      <c r="L339" s="83"/>
      <c r="M339" s="83"/>
      <c r="N339" s="83"/>
      <c r="O339" s="83"/>
      <c r="P339" s="83"/>
    </row>
    <row r="340" spans="10:16" x14ac:dyDescent="0.2">
      <c r="J340" s="83"/>
      <c r="K340" s="83"/>
      <c r="L340" s="83"/>
      <c r="M340" s="83"/>
      <c r="N340" s="83"/>
      <c r="O340" s="83"/>
      <c r="P340" s="83"/>
    </row>
    <row r="341" spans="10:16" x14ac:dyDescent="0.2">
      <c r="J341" s="83"/>
      <c r="K341" s="83"/>
      <c r="L341" s="83"/>
      <c r="M341" s="83"/>
      <c r="N341" s="83"/>
      <c r="O341" s="83"/>
      <c r="P341" s="83"/>
    </row>
    <row r="342" spans="10:16" x14ac:dyDescent="0.2">
      <c r="J342" s="83"/>
      <c r="K342" s="83"/>
      <c r="L342" s="83"/>
      <c r="M342" s="83"/>
      <c r="N342" s="83"/>
      <c r="O342" s="83"/>
      <c r="P342" s="83"/>
    </row>
  </sheetData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Leg 1a_FINAL</vt:lpstr>
      <vt:lpstr>Leg 1b_FINAL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2017-05-22T14:55:07Z</dcterms:created>
  <dcterms:modified xsi:type="dcterms:W3CDTF">2017-05-22T14:56:10Z</dcterms:modified>
</cp:coreProperties>
</file>