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gustinlafond/Desktop/"/>
    </mc:Choice>
  </mc:AlternateContent>
  <xr:revisionPtr revIDLastSave="0" documentId="13_ncr:1_{8FCF6CB5-69C9-E945-8B9C-0A77AD1A58FA}" xr6:coauthVersionLast="43" xr6:coauthVersionMax="43" xr10:uidLastSave="{00000000-0000-0000-0000-000000000000}"/>
  <bookViews>
    <workbookView xWindow="0" yWindow="460" windowWidth="28800" windowHeight="16480" xr2:uid="{967D8391-B485-EA4D-84FC-EEE2B9B75B9C}"/>
  </bookViews>
  <sheets>
    <sheet name="Vertical profile Si3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3" l="1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5" i="3"/>
  <c r="I2" i="3" l="1"/>
  <c r="M146" i="3" l="1"/>
  <c r="M145" i="3"/>
  <c r="M140" i="3"/>
  <c r="M142" i="3"/>
  <c r="M136" i="3"/>
  <c r="M135" i="3"/>
  <c r="M137" i="3"/>
  <c r="M138" i="3"/>
  <c r="M139" i="3"/>
  <c r="M134" i="3"/>
  <c r="M131" i="3"/>
  <c r="M128" i="3"/>
  <c r="M132" i="3"/>
  <c r="M129" i="3"/>
  <c r="M133" i="3"/>
  <c r="M130" i="3"/>
  <c r="M125" i="3"/>
  <c r="M121" i="3"/>
  <c r="M126" i="3"/>
  <c r="M124" i="3"/>
  <c r="M127" i="3"/>
  <c r="M123" i="3"/>
  <c r="M118" i="3"/>
  <c r="M122" i="3"/>
  <c r="M119" i="3"/>
  <c r="M117" i="3"/>
  <c r="M120" i="3"/>
  <c r="M115" i="3"/>
  <c r="M113" i="3"/>
  <c r="M116" i="3"/>
  <c r="M114" i="3"/>
  <c r="M110" i="3"/>
  <c r="M112" i="3"/>
  <c r="M109" i="3"/>
  <c r="M96" i="3"/>
  <c r="M97" i="3"/>
  <c r="M101" i="3"/>
  <c r="M105" i="3"/>
  <c r="M95" i="3"/>
  <c r="M100" i="3"/>
  <c r="M98" i="3"/>
  <c r="M102" i="3"/>
  <c r="M106" i="3"/>
  <c r="M94" i="3"/>
  <c r="M104" i="3"/>
  <c r="M99" i="3"/>
  <c r="M103" i="3"/>
  <c r="M107" i="3"/>
  <c r="M92" i="3"/>
  <c r="M108" i="3"/>
  <c r="M90" i="3"/>
  <c r="M86" i="3"/>
  <c r="M93" i="3"/>
  <c r="M89" i="3"/>
  <c r="M85" i="3"/>
  <c r="M88" i="3"/>
  <c r="M84" i="3"/>
  <c r="M91" i="3"/>
  <c r="M87" i="3"/>
  <c r="M83" i="3"/>
  <c r="M81" i="3"/>
  <c r="M82" i="3"/>
  <c r="M80" i="3"/>
  <c r="M19" i="3"/>
  <c r="M77" i="3"/>
  <c r="M78" i="3"/>
  <c r="M74" i="3"/>
  <c r="M79" i="3"/>
  <c r="M71" i="3"/>
  <c r="M72" i="3"/>
  <c r="M75" i="3"/>
  <c r="M73" i="3"/>
  <c r="M76" i="3"/>
  <c r="M68" i="3"/>
  <c r="M69" i="3"/>
  <c r="M70" i="3"/>
  <c r="M65" i="3"/>
  <c r="M66" i="3"/>
  <c r="M67" i="3"/>
  <c r="M63" i="3"/>
  <c r="M58" i="3"/>
  <c r="M61" i="3"/>
  <c r="M59" i="3"/>
  <c r="M62" i="3"/>
  <c r="M60" i="3"/>
  <c r="M64" i="3"/>
  <c r="M54" i="3"/>
  <c r="M49" i="3"/>
  <c r="M52" i="3"/>
  <c r="M56" i="3"/>
  <c r="M48" i="3"/>
  <c r="M55" i="3"/>
  <c r="M53" i="3"/>
  <c r="M57" i="3"/>
  <c r="M50" i="3"/>
  <c r="M43" i="3"/>
  <c r="M47" i="3"/>
  <c r="M51" i="3"/>
  <c r="M30" i="3"/>
  <c r="M44" i="3"/>
  <c r="M38" i="3"/>
  <c r="M45" i="3"/>
  <c r="M42" i="3"/>
  <c r="M46" i="3"/>
  <c r="M25" i="3"/>
  <c r="M29" i="3"/>
  <c r="M39" i="3"/>
  <c r="M26" i="3"/>
  <c r="M28" i="3"/>
  <c r="M41" i="3"/>
  <c r="M27" i="3"/>
  <c r="M37" i="3"/>
  <c r="M40" i="3"/>
  <c r="M21" i="3"/>
  <c r="M16" i="3"/>
  <c r="M22" i="3"/>
  <c r="M17" i="3"/>
  <c r="M23" i="3"/>
  <c r="M20" i="3"/>
  <c r="M24" i="3"/>
  <c r="M18" i="3"/>
  <c r="M5" i="3"/>
  <c r="M15" i="3"/>
  <c r="M6" i="3"/>
  <c r="M7" i="3"/>
  <c r="M8" i="3"/>
  <c r="M9" i="3"/>
  <c r="M12" i="3"/>
  <c r="M33" i="3"/>
  <c r="M14" i="3"/>
  <c r="M36" i="3"/>
  <c r="M13" i="3"/>
  <c r="M31" i="3"/>
  <c r="M10" i="3"/>
  <c r="M32" i="3"/>
  <c r="M144" i="3"/>
  <c r="M143" i="3"/>
  <c r="M35" i="3"/>
  <c r="M11" i="3"/>
  <c r="M34" i="3"/>
  <c r="M14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leblanc</author>
    <author>leynaert</author>
  </authors>
  <commentList>
    <comment ref="J20" authorId="0" shapeId="0" xr:uid="{FEFA6A51-42CC-0B48-A719-F10E49035169}">
      <text>
        <r>
          <rPr>
            <sz val="9"/>
            <color indexed="81"/>
            <rFont val="宋体"/>
            <charset val="134"/>
          </rPr>
          <t>leblanc:
pas la même CTD pour les SiOH4</t>
        </r>
      </text>
    </comment>
    <comment ref="I37" authorId="1" shapeId="0" xr:uid="{0350E59A-7B0D-1D4A-9261-8D7A2D78391C}">
      <text>
        <r>
          <rPr>
            <sz val="9"/>
            <color rgb="FF000000"/>
            <rFont val="宋体"/>
            <charset val="134"/>
          </rPr>
          <t xml:space="preserve">leynaert:
</t>
        </r>
        <r>
          <rPr>
            <sz val="9"/>
            <color rgb="FF000000"/>
            <rFont val="宋体"/>
            <charset val="134"/>
          </rPr>
          <t>glace</t>
        </r>
      </text>
    </comment>
    <comment ref="I38" authorId="1" shapeId="0" xr:uid="{E4E1EA07-A2E1-3F41-9A33-4A461239E503}">
      <text>
        <r>
          <rPr>
            <sz val="9"/>
            <color rgb="FF000000"/>
            <rFont val="宋体"/>
            <charset val="134"/>
          </rPr>
          <t xml:space="preserve">leynaert:
</t>
        </r>
        <r>
          <rPr>
            <sz val="9"/>
            <color rgb="FF000000"/>
            <rFont val="宋体"/>
            <charset val="134"/>
          </rPr>
          <t>glace</t>
        </r>
      </text>
    </comment>
    <comment ref="I39" authorId="1" shapeId="0" xr:uid="{E4CEF519-C90F-1142-9F07-DA8A619B0A09}">
      <text>
        <r>
          <rPr>
            <sz val="9"/>
            <color rgb="FF000000"/>
            <rFont val="宋体"/>
            <charset val="134"/>
          </rPr>
          <t xml:space="preserve">leynaert:
</t>
        </r>
        <r>
          <rPr>
            <sz val="9"/>
            <color rgb="FF000000"/>
            <rFont val="宋体"/>
            <charset val="134"/>
          </rPr>
          <t>glace</t>
        </r>
      </text>
    </comment>
    <comment ref="I40" authorId="1" shapeId="0" xr:uid="{4BE9966D-B46A-4C4E-B9BF-9C6CFB4F8D16}">
      <text>
        <r>
          <rPr>
            <sz val="9"/>
            <color rgb="FF000000"/>
            <rFont val="宋体"/>
            <charset val="134"/>
          </rPr>
          <t xml:space="preserve">leynaert:
</t>
        </r>
        <r>
          <rPr>
            <sz val="9"/>
            <color rgb="FF000000"/>
            <rFont val="宋体"/>
            <charset val="134"/>
          </rPr>
          <t>glace</t>
        </r>
      </text>
    </comment>
    <comment ref="I41" authorId="1" shapeId="0" xr:uid="{D8882755-C1C5-1041-AB04-29A812C1394D}">
      <text>
        <r>
          <rPr>
            <sz val="9"/>
            <color rgb="FF000000"/>
            <rFont val="宋体"/>
            <charset val="134"/>
          </rPr>
          <t xml:space="preserve">leynaert:
</t>
        </r>
        <r>
          <rPr>
            <sz val="9"/>
            <color rgb="FF000000"/>
            <rFont val="宋体"/>
            <charset val="134"/>
          </rPr>
          <t>glace</t>
        </r>
      </text>
    </comment>
    <comment ref="A135" authorId="1" shapeId="0" xr:uid="{600C4D68-DDFF-444F-B329-E1132B452CFA}">
      <text>
        <r>
          <rPr>
            <sz val="9"/>
            <color rgb="FF000000"/>
            <rFont val="宋体"/>
            <charset val="134"/>
          </rPr>
          <t xml:space="preserve">leynaert:
</t>
        </r>
        <r>
          <rPr>
            <sz val="9"/>
            <color rgb="FF000000"/>
            <rFont val="宋体"/>
            <charset val="134"/>
          </rPr>
          <t>v oir avec Briva pour les numéro de vials</t>
        </r>
      </text>
    </comment>
    <comment ref="I135" authorId="1" shapeId="0" xr:uid="{7B3C264C-F635-2445-9964-17D0AD738BC9}">
      <text>
        <r>
          <rPr>
            <sz val="9"/>
            <color rgb="FF000000"/>
            <rFont val="宋体"/>
            <charset val="134"/>
          </rPr>
          <t xml:space="preserve">leynaert:
</t>
        </r>
        <r>
          <rPr>
            <sz val="9"/>
            <color rgb="FF000000"/>
            <rFont val="宋体"/>
            <charset val="134"/>
          </rPr>
          <t xml:space="preserve">St 604 et pas 604,5 !
</t>
        </r>
      </text>
    </comment>
  </commentList>
</comments>
</file>

<file path=xl/sharedStrings.xml><?xml version="1.0" encoding="utf-8"?>
<sst xmlns="http://schemas.openxmlformats.org/spreadsheetml/2006/main" count="125" uniqueCount="29">
  <si>
    <t>Station</t>
  </si>
  <si>
    <t>CTD</t>
  </si>
  <si>
    <t>Date</t>
  </si>
  <si>
    <t>Niskin</t>
  </si>
  <si>
    <t>Profondeur</t>
  </si>
  <si>
    <t>% du PAR</t>
  </si>
  <si>
    <t>Nutrient addition/limitation tested</t>
  </si>
  <si>
    <t>1er comptage</t>
  </si>
  <si>
    <t>[Si(OH)4]</t>
  </si>
  <si>
    <t>[BSi] en µmol/L</t>
  </si>
  <si>
    <t>Temps</t>
  </si>
  <si>
    <t>ρSi</t>
  </si>
  <si>
    <t>no</t>
  </si>
  <si>
    <t>noir</t>
  </si>
  <si>
    <t>DCM</t>
  </si>
  <si>
    <t>light limitation tested</t>
  </si>
  <si>
    <t>St 409 #5</t>
  </si>
  <si>
    <t>St 409 #7</t>
  </si>
  <si>
    <t>St 409 #8</t>
  </si>
  <si>
    <t>Light limitation tested</t>
  </si>
  <si>
    <t>St 409 #6</t>
  </si>
  <si>
    <t>NOIR</t>
  </si>
  <si>
    <t>en bleu MIO</t>
  </si>
  <si>
    <t>noir Tremblay</t>
  </si>
  <si>
    <t>Take into account light attenuation through the ice</t>
  </si>
  <si>
    <t>je ne trouve pas les profondeurs 19, 25, 35 m dans la database ….</t>
  </si>
  <si>
    <t>??????</t>
  </si>
  <si>
    <t xml:space="preserve">petites corrections pour les concentrations en acide siliciques, comparer avec données du fichier précedent. </t>
  </si>
  <si>
    <t>BSi pas les mêmes aussi, pourquoi ? Voir avec Karine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</si>
</sst>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&quot; m&quot;"/>
    <numFmt numFmtId="167" formatCode="0.0"/>
  </numFmts>
  <fonts count="21">
    <font>
      <sz val="12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Symbola"/>
      <charset val="2"/>
    </font>
    <font>
      <sz val="9"/>
      <color rgb="FF000000"/>
      <name val="宋体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260FB0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宋体"/>
      <charset val="134"/>
    </font>
    <font>
      <sz val="10"/>
      <color theme="8" tint="-0.249977111117893"/>
      <name val="Arial"/>
      <family val="2"/>
    </font>
    <font>
      <sz val="10"/>
      <color indexed="8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rgb="FFDDD9C3"/>
      </patternFill>
    </fill>
    <fill>
      <patternFill patternType="solid">
        <fgColor theme="2" tint="-0.249977111117893"/>
        <bgColor rgb="FFD9D9D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969696"/>
      </patternFill>
    </fill>
    <fill>
      <patternFill patternType="solid">
        <fgColor theme="2" tint="-0.249977111117893"/>
        <bgColor rgb="FFB7DEE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quotePrefix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/>
    <xf numFmtId="165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top"/>
    </xf>
    <xf numFmtId="10" fontId="9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top"/>
    </xf>
    <xf numFmtId="10" fontId="9" fillId="0" borderId="8" xfId="0" applyNumberFormat="1" applyFont="1" applyBorder="1" applyAlignment="1">
      <alignment vertical="top"/>
    </xf>
    <xf numFmtId="1" fontId="9" fillId="2" borderId="0" xfId="0" applyNumberFormat="1" applyFont="1" applyFill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top"/>
    </xf>
    <xf numFmtId="10" fontId="9" fillId="0" borderId="10" xfId="0" applyNumberFormat="1" applyFont="1" applyBorder="1" applyAlignment="1">
      <alignment vertical="top"/>
    </xf>
    <xf numFmtId="0" fontId="9" fillId="0" borderId="8" xfId="0" applyFont="1" applyBorder="1" applyAlignment="1">
      <alignment vertical="top"/>
    </xf>
    <xf numFmtId="1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8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vertical="center"/>
    </xf>
    <xf numFmtId="20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7" fillId="0" borderId="0" xfId="0" applyFont="1"/>
    <xf numFmtId="0" fontId="9" fillId="4" borderId="1" xfId="0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0" fontId="9" fillId="4" borderId="1" xfId="0" applyNumberFormat="1" applyFont="1" applyFill="1" applyBorder="1" applyAlignment="1">
      <alignment vertical="center"/>
    </xf>
    <xf numFmtId="20" fontId="9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167" fontId="7" fillId="5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8" fillId="5" borderId="0" xfId="0" applyFont="1" applyFill="1" applyAlignment="1">
      <alignment vertical="center"/>
    </xf>
    <xf numFmtId="164" fontId="7" fillId="0" borderId="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10" fontId="9" fillId="0" borderId="11" xfId="0" applyNumberFormat="1" applyFont="1" applyFill="1" applyBorder="1" applyAlignment="1">
      <alignment vertical="center"/>
    </xf>
    <xf numFmtId="20" fontId="9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10" fontId="9" fillId="0" borderId="5" xfId="0" applyNumberFormat="1" applyFont="1" applyFill="1" applyBorder="1" applyAlignment="1">
      <alignment vertical="center"/>
    </xf>
    <xf numFmtId="20" fontId="9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vertical="center"/>
    </xf>
    <xf numFmtId="10" fontId="9" fillId="4" borderId="1" xfId="0" applyNumberFormat="1" applyFont="1" applyFill="1" applyBorder="1" applyAlignment="1">
      <alignment horizontal="right" vertical="center"/>
    </xf>
    <xf numFmtId="14" fontId="9" fillId="0" borderId="2" xfId="0" applyNumberFormat="1" applyFont="1" applyFill="1" applyBorder="1" applyAlignment="1">
      <alignment vertical="center"/>
    </xf>
    <xf numFmtId="10" fontId="9" fillId="0" borderId="1" xfId="0" applyNumberFormat="1" applyFont="1" applyFill="1" applyBorder="1" applyAlignment="1">
      <alignment horizontal="right" vertical="center"/>
    </xf>
    <xf numFmtId="166" fontId="9" fillId="2" borderId="1" xfId="0" applyNumberFormat="1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10" fontId="9" fillId="4" borderId="2" xfId="0" applyNumberFormat="1" applyFont="1" applyFill="1" applyBorder="1" applyAlignment="1">
      <alignment vertical="center"/>
    </xf>
    <xf numFmtId="20" fontId="9" fillId="4" borderId="2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166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 vertical="top"/>
    </xf>
    <xf numFmtId="10" fontId="9" fillId="0" borderId="5" xfId="0" applyNumberFormat="1" applyFont="1" applyBorder="1" applyAlignment="1">
      <alignment vertical="top"/>
    </xf>
    <xf numFmtId="0" fontId="10" fillId="0" borderId="5" xfId="0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 vertical="top"/>
    </xf>
    <xf numFmtId="10" fontId="9" fillId="0" borderId="11" xfId="0" applyNumberFormat="1" applyFont="1" applyBorder="1" applyAlignment="1">
      <alignment vertical="top"/>
    </xf>
    <xf numFmtId="0" fontId="10" fillId="0" borderId="11" xfId="0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/>
    </xf>
    <xf numFmtId="0" fontId="8" fillId="5" borderId="10" xfId="0" applyFont="1" applyFill="1" applyBorder="1" applyAlignment="1">
      <alignment horizontal="center" vertical="center"/>
    </xf>
    <xf numFmtId="167" fontId="7" fillId="5" borderId="10" xfId="0" applyNumberFormat="1" applyFont="1" applyFill="1" applyBorder="1" applyAlignment="1">
      <alignment horizontal="center"/>
    </xf>
    <xf numFmtId="164" fontId="7" fillId="5" borderId="10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1" fontId="9" fillId="5" borderId="0" xfId="0" applyNumberFormat="1" applyFont="1" applyFill="1" applyBorder="1" applyAlignment="1">
      <alignment horizontal="center" vertical="center"/>
    </xf>
    <xf numFmtId="166" fontId="9" fillId="5" borderId="0" xfId="0" applyNumberFormat="1" applyFont="1" applyFill="1" applyBorder="1" applyAlignment="1">
      <alignment horizontal="center" vertical="top"/>
    </xf>
    <xf numFmtId="10" fontId="9" fillId="5" borderId="0" xfId="0" applyNumberFormat="1" applyFont="1" applyFill="1" applyBorder="1" applyAlignment="1">
      <alignment vertical="top"/>
    </xf>
    <xf numFmtId="1" fontId="9" fillId="4" borderId="5" xfId="0" applyNumberFormat="1" applyFont="1" applyFill="1" applyBorder="1" applyAlignment="1">
      <alignment horizontal="center" vertical="center"/>
    </xf>
    <xf numFmtId="1" fontId="9" fillId="5" borderId="0" xfId="0" applyNumberFormat="1" applyFont="1" applyFill="1" applyAlignment="1">
      <alignment horizontal="center" vertical="center"/>
    </xf>
    <xf numFmtId="166" fontId="9" fillId="5" borderId="0" xfId="0" applyNumberFormat="1" applyFont="1" applyFill="1" applyAlignment="1">
      <alignment horizontal="center" vertical="top"/>
    </xf>
    <xf numFmtId="10" fontId="9" fillId="5" borderId="0" xfId="0" applyNumberFormat="1" applyFont="1" applyFill="1" applyAlignment="1">
      <alignment vertical="top"/>
    </xf>
    <xf numFmtId="0" fontId="9" fillId="5" borderId="0" xfId="0" applyFont="1" applyFill="1" applyAlignment="1">
      <alignment horizontal="center" vertical="top"/>
    </xf>
    <xf numFmtId="1" fontId="9" fillId="5" borderId="10" xfId="0" applyNumberFormat="1" applyFont="1" applyFill="1" applyBorder="1" applyAlignment="1">
      <alignment horizontal="center" vertical="center"/>
    </xf>
    <xf numFmtId="166" fontId="9" fillId="5" borderId="10" xfId="0" applyNumberFormat="1" applyFont="1" applyFill="1" applyBorder="1" applyAlignment="1">
      <alignment horizontal="center" vertical="top"/>
    </xf>
    <xf numFmtId="10" fontId="9" fillId="5" borderId="10" xfId="0" applyNumberFormat="1" applyFont="1" applyFill="1" applyBorder="1" applyAlignment="1">
      <alignment vertical="top"/>
    </xf>
    <xf numFmtId="0" fontId="9" fillId="5" borderId="10" xfId="0" applyFont="1" applyFill="1" applyBorder="1" applyAlignment="1">
      <alignment horizontal="center" vertical="top"/>
    </xf>
    <xf numFmtId="1" fontId="9" fillId="2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top"/>
    </xf>
    <xf numFmtId="10" fontId="9" fillId="0" borderId="2" xfId="0" applyNumberFormat="1" applyFont="1" applyBorder="1" applyAlignment="1">
      <alignment vertical="top"/>
    </xf>
    <xf numFmtId="0" fontId="10" fillId="0" borderId="2" xfId="0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1" fontId="9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top"/>
    </xf>
    <xf numFmtId="10" fontId="9" fillId="5" borderId="1" xfId="0" applyNumberFormat="1" applyFont="1" applyFill="1" applyBorder="1" applyAlignment="1">
      <alignment vertical="top"/>
    </xf>
    <xf numFmtId="0" fontId="9" fillId="6" borderId="1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center"/>
    </xf>
    <xf numFmtId="167" fontId="7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top"/>
    </xf>
    <xf numFmtId="1" fontId="9" fillId="5" borderId="6" xfId="0" applyNumberFormat="1" applyFont="1" applyFill="1" applyBorder="1" applyAlignment="1">
      <alignment horizontal="center" vertical="center"/>
    </xf>
    <xf numFmtId="166" fontId="9" fillId="5" borderId="6" xfId="0" applyNumberFormat="1" applyFont="1" applyFill="1" applyBorder="1" applyAlignment="1">
      <alignment horizontal="center" vertical="top"/>
    </xf>
    <xf numFmtId="10" fontId="9" fillId="5" borderId="6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top"/>
    </xf>
    <xf numFmtId="0" fontId="10" fillId="5" borderId="6" xfId="0" applyFont="1" applyFill="1" applyBorder="1" applyAlignment="1">
      <alignment horizontal="center" vertical="center"/>
    </xf>
    <xf numFmtId="167" fontId="7" fillId="5" borderId="6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vertical="center"/>
    </xf>
    <xf numFmtId="2" fontId="2" fillId="0" borderId="0" xfId="0" quotePrefix="1" applyNumberFormat="1" applyFont="1" applyAlignment="1">
      <alignment horizontal="center" wrapText="1"/>
    </xf>
    <xf numFmtId="2" fontId="8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8" fillId="5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2" fontId="13" fillId="5" borderId="6" xfId="0" applyNumberFormat="1" applyFont="1" applyFill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2" fontId="13" fillId="5" borderId="5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center"/>
    </xf>
    <xf numFmtId="10" fontId="9" fillId="0" borderId="0" xfId="0" applyNumberFormat="1" applyFont="1" applyAlignment="1">
      <alignment horizontal="right" vertical="top"/>
    </xf>
    <xf numFmtId="0" fontId="10" fillId="0" borderId="13" xfId="0" applyFont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1" fontId="9" fillId="0" borderId="2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66" fontId="9" fillId="5" borderId="8" xfId="0" applyNumberFormat="1" applyFont="1" applyFill="1" applyBorder="1" applyAlignment="1">
      <alignment horizontal="center" vertical="top"/>
    </xf>
    <xf numFmtId="10" fontId="9" fillId="5" borderId="8" xfId="0" applyNumberFormat="1" applyFont="1" applyFill="1" applyBorder="1" applyAlignment="1">
      <alignment vertical="top"/>
    </xf>
    <xf numFmtId="0" fontId="9" fillId="5" borderId="8" xfId="0" applyFont="1" applyFill="1" applyBorder="1" applyAlignment="1">
      <alignment horizontal="center" vertical="top"/>
    </xf>
    <xf numFmtId="1" fontId="9" fillId="7" borderId="1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top"/>
    </xf>
    <xf numFmtId="10" fontId="9" fillId="0" borderId="9" xfId="0" applyNumberFormat="1" applyFont="1" applyBorder="1" applyAlignment="1">
      <alignment vertical="top"/>
    </xf>
    <xf numFmtId="0" fontId="9" fillId="0" borderId="9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167" fontId="8" fillId="5" borderId="0" xfId="0" applyNumberFormat="1" applyFont="1" applyFill="1" applyAlignment="1">
      <alignment vertical="center"/>
    </xf>
    <xf numFmtId="167" fontId="8" fillId="0" borderId="0" xfId="0" applyNumberFormat="1" applyFont="1" applyAlignment="1">
      <alignment vertical="center"/>
    </xf>
    <xf numFmtId="167" fontId="8" fillId="2" borderId="0" xfId="0" applyNumberFormat="1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14" fontId="9" fillId="5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14" fontId="9" fillId="5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station 403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'Vertical profile Si32'!$M$83:$M$88</c:f>
              <c:numCache>
                <c:formatCode>0.000</c:formatCode>
                <c:ptCount val="6"/>
                <c:pt idx="0">
                  <c:v>1.2870999573101175E-2</c:v>
                </c:pt>
                <c:pt idx="1">
                  <c:v>6.0550069633496855E-3</c:v>
                </c:pt>
                <c:pt idx="2">
                  <c:v>4.6780273075281162E-3</c:v>
                </c:pt>
                <c:pt idx="3">
                  <c:v>5.5190039960529352E-3</c:v>
                </c:pt>
                <c:pt idx="4">
                  <c:v>5.7431048841424578E-3</c:v>
                </c:pt>
                <c:pt idx="5">
                  <c:v>4.7324464102007835E-3</c:v>
                </c:pt>
              </c:numCache>
            </c:numRef>
          </c:xVal>
          <c:yVal>
            <c:numRef>
              <c:f>'Vertical profile Si32'!$E$83:$E$88</c:f>
              <c:numCache>
                <c:formatCode>0" m"</c:formatCode>
                <c:ptCount val="6"/>
                <c:pt idx="0">
                  <c:v>0</c:v>
                </c:pt>
                <c:pt idx="1">
                  <c:v>7</c:v>
                </c:pt>
                <c:pt idx="2">
                  <c:v>15</c:v>
                </c:pt>
                <c:pt idx="3">
                  <c:v>24</c:v>
                </c:pt>
                <c:pt idx="4">
                  <c:v>38</c:v>
                </c:pt>
                <c:pt idx="5">
                  <c:v>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D1-4140-9B31-CDE0E351441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'Vertical profile Si32'!$M$89:$M$94</c:f>
              <c:numCache>
                <c:formatCode>0.000</c:formatCode>
                <c:ptCount val="6"/>
                <c:pt idx="0">
                  <c:v>9.33627730227936E-3</c:v>
                </c:pt>
                <c:pt idx="1">
                  <c:v>3.9229622579448663E-3</c:v>
                </c:pt>
                <c:pt idx="2">
                  <c:v>4.6780273075281162E-3</c:v>
                </c:pt>
                <c:pt idx="3">
                  <c:v>5.5190039960529352E-3</c:v>
                </c:pt>
                <c:pt idx="4">
                  <c:v>5.7431048841424578E-3</c:v>
                </c:pt>
                <c:pt idx="5">
                  <c:v>4.7324464102007835E-3</c:v>
                </c:pt>
              </c:numCache>
            </c:numRef>
          </c:xVal>
          <c:yVal>
            <c:numRef>
              <c:f>'Vertical profile Si32'!$E$89:$E$94</c:f>
              <c:numCache>
                <c:formatCode>0" m"</c:formatCode>
                <c:ptCount val="6"/>
                <c:pt idx="0">
                  <c:v>0</c:v>
                </c:pt>
                <c:pt idx="1">
                  <c:v>7</c:v>
                </c:pt>
                <c:pt idx="2">
                  <c:v>15</c:v>
                </c:pt>
                <c:pt idx="3">
                  <c:v>24</c:v>
                </c:pt>
                <c:pt idx="4">
                  <c:v>38</c:v>
                </c:pt>
                <c:pt idx="5">
                  <c:v>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D1-4140-9B31-CDE0E3514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9167872"/>
        <c:axId val="1591657024"/>
      </c:scatterChart>
      <c:valAx>
        <c:axId val="17591678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1657024"/>
        <c:crosses val="autoZero"/>
        <c:crossBetween val="midCat"/>
      </c:valAx>
      <c:valAx>
        <c:axId val="159165702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m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167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Station</a:t>
            </a:r>
            <a:r>
              <a:rPr lang="fr-FR" baseline="0"/>
              <a:t> 201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'Vertical profile Si32'!$M$31:$M$36</c:f>
              <c:numCache>
                <c:formatCode>0.000</c:formatCode>
                <c:ptCount val="6"/>
                <c:pt idx="0">
                  <c:v>2.0060944085663463E-2</c:v>
                </c:pt>
                <c:pt idx="1">
                  <c:v>1.3473856695963057E-2</c:v>
                </c:pt>
                <c:pt idx="2">
                  <c:v>8.718377862093743E-3</c:v>
                </c:pt>
                <c:pt idx="3">
                  <c:v>1.5224629997984594E-2</c:v>
                </c:pt>
                <c:pt idx="4">
                  <c:v>7.9179116902235343E-3</c:v>
                </c:pt>
                <c:pt idx="5">
                  <c:v>4.583950368468555E-3</c:v>
                </c:pt>
              </c:numCache>
            </c:numRef>
          </c:xVal>
          <c:yVal>
            <c:numRef>
              <c:f>'Vertical profile Si32'!$E$31:$E$36</c:f>
              <c:numCache>
                <c:formatCode>0" m"</c:formatCode>
                <c:ptCount val="6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32</c:v>
                </c:pt>
                <c:pt idx="4">
                  <c:v>40</c:v>
                </c:pt>
                <c:pt idx="5">
                  <c:v>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B2-0045-939C-76C7BD05787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'Vertical profile Si32'!$M$37:$M$41</c:f>
              <c:numCache>
                <c:formatCode>0.000</c:formatCode>
                <c:ptCount val="5"/>
                <c:pt idx="0">
                  <c:v>1.5684010830609618E-2</c:v>
                </c:pt>
                <c:pt idx="1">
                  <c:v>1.7142988582294232E-2</c:v>
                </c:pt>
                <c:pt idx="2">
                  <c:v>1.5202416733116605E-2</c:v>
                </c:pt>
                <c:pt idx="3">
                  <c:v>1.3480560107254583E-2</c:v>
                </c:pt>
                <c:pt idx="4">
                  <c:v>1.2923388333435565E-2</c:v>
                </c:pt>
              </c:numCache>
            </c:numRef>
          </c:xVal>
          <c:yVal>
            <c:numRef>
              <c:f>'Vertical profile Si32'!$E$37:$E$41</c:f>
              <c:numCache>
                <c:formatCode>0" m"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B2-0045-939C-76C7BD057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2292416"/>
        <c:axId val="1756295024"/>
      </c:scatterChart>
      <c:valAx>
        <c:axId val="15922924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6295024"/>
        <c:crosses val="autoZero"/>
        <c:crossBetween val="midCat"/>
      </c:valAx>
      <c:valAx>
        <c:axId val="175629502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m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22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433647</xdr:colOff>
      <xdr:row>81</xdr:row>
      <xdr:rowOff>161637</xdr:rowOff>
    </xdr:from>
    <xdr:to>
      <xdr:col>19</xdr:col>
      <xdr:colOff>415636</xdr:colOff>
      <xdr:row>94</xdr:row>
      <xdr:rowOff>34637</xdr:rowOff>
    </xdr:to>
    <xdr:graphicFrame macro="">
      <xdr:nvGraphicFramePr>
        <xdr:cNvPr id="30" name="Graphique 29">
          <a:extLst>
            <a:ext uri="{FF2B5EF4-FFF2-40B4-BE49-F238E27FC236}">
              <a16:creationId xmlns:a16="http://schemas.microsoft.com/office/drawing/2014/main" id="{E1AB80FF-7565-F340-B0D8-B2FF284769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855133</xdr:colOff>
      <xdr:row>30</xdr:row>
      <xdr:rowOff>16932</xdr:rowOff>
    </xdr:from>
    <xdr:to>
      <xdr:col>19</xdr:col>
      <xdr:colOff>355600</xdr:colOff>
      <xdr:row>46</xdr:row>
      <xdr:rowOff>50800</xdr:rowOff>
    </xdr:to>
    <xdr:graphicFrame macro="">
      <xdr:nvGraphicFramePr>
        <xdr:cNvPr id="32" name="Graphique 31">
          <a:extLst>
            <a:ext uri="{FF2B5EF4-FFF2-40B4-BE49-F238E27FC236}">
              <a16:creationId xmlns:a16="http://schemas.microsoft.com/office/drawing/2014/main" id="{D08E16B4-84A5-F34F-B589-56BF6FE1F2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BB29-887F-334B-BC90-FF3D347FA79A}">
  <dimension ref="A1:XEQ150"/>
  <sheetViews>
    <sheetView tabSelected="1" zoomScale="150" workbookViewId="0">
      <pane ySplit="1" topLeftCell="A8" activePane="bottomLeft" state="frozen"/>
      <selection pane="bottomLeft" activeCell="O150" sqref="O150"/>
    </sheetView>
  </sheetViews>
  <sheetFormatPr baseColWidth="10" defaultColWidth="9" defaultRowHeight="14"/>
  <cols>
    <col min="1" max="1" width="8.6640625" style="14" customWidth="1"/>
    <col min="2" max="2" width="13.6640625" style="14" customWidth="1"/>
    <col min="3" max="3" width="14.33203125" style="14" customWidth="1"/>
    <col min="4" max="4" width="12.6640625" style="20" customWidth="1"/>
    <col min="5" max="5" width="10.1640625" style="14" customWidth="1"/>
    <col min="6" max="6" width="13.5" style="14" customWidth="1"/>
    <col min="7" max="7" width="12.83203125" style="14" customWidth="1"/>
    <col min="8" max="8" width="35.83203125" style="14" customWidth="1"/>
    <col min="9" max="9" width="15.5" style="20" customWidth="1"/>
    <col min="10" max="10" width="8.83203125" style="20" customWidth="1"/>
    <col min="11" max="11" width="8" style="181" customWidth="1"/>
    <col min="12" max="12" width="9.83203125" style="14" customWidth="1"/>
    <col min="13" max="13" width="9.33203125" style="14" customWidth="1"/>
    <col min="14" max="14" width="6.1640625" style="14" customWidth="1"/>
    <col min="15" max="15" width="9" style="14"/>
    <col min="16" max="16" width="11.33203125" style="14" customWidth="1"/>
    <col min="17" max="16384" width="9" style="14"/>
  </cols>
  <sheetData>
    <row r="1" spans="1:16371" s="8" customFormat="1" ht="2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5</v>
      </c>
      <c r="H1" s="4" t="s">
        <v>6</v>
      </c>
      <c r="I1" s="5" t="s">
        <v>7</v>
      </c>
      <c r="J1" s="6" t="s">
        <v>8</v>
      </c>
      <c r="K1" s="165" t="s">
        <v>9</v>
      </c>
      <c r="L1" s="2" t="s">
        <v>10</v>
      </c>
      <c r="M1" s="7" t="s">
        <v>11</v>
      </c>
      <c r="N1" s="9"/>
      <c r="O1" s="2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16371">
      <c r="C2" s="13"/>
      <c r="D2" s="13"/>
      <c r="E2" s="12"/>
      <c r="F2" s="13"/>
      <c r="G2" s="13"/>
      <c r="I2" s="12">
        <f>40*7672/20</f>
        <v>15344</v>
      </c>
      <c r="J2" s="16"/>
      <c r="K2" s="16"/>
      <c r="L2" s="13"/>
      <c r="M2" s="18"/>
      <c r="N2" s="19"/>
      <c r="O2" s="13"/>
      <c r="P2" s="54" t="s">
        <v>22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</row>
    <row r="3" spans="1:16371">
      <c r="A3" s="1"/>
      <c r="B3" s="13"/>
      <c r="C3" s="13"/>
      <c r="D3" s="13"/>
      <c r="E3" s="12"/>
      <c r="F3" s="13"/>
      <c r="G3" s="13"/>
      <c r="I3" s="15"/>
      <c r="J3" s="16"/>
      <c r="K3" s="16"/>
      <c r="L3" s="13"/>
      <c r="M3" s="19"/>
      <c r="N3" s="19"/>
      <c r="O3" s="19"/>
      <c r="P3" s="17" t="s">
        <v>23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</row>
    <row r="5" spans="1:16371" s="64" customFormat="1">
      <c r="A5" s="215">
        <v>100</v>
      </c>
      <c r="B5" s="215">
        <v>4</v>
      </c>
      <c r="C5" s="216">
        <v>42530</v>
      </c>
      <c r="D5" s="55">
        <v>18</v>
      </c>
      <c r="E5" s="56">
        <v>0</v>
      </c>
      <c r="F5" s="57">
        <v>1</v>
      </c>
      <c r="G5" s="57">
        <v>1</v>
      </c>
      <c r="H5" s="58" t="s">
        <v>12</v>
      </c>
      <c r="I5" s="59">
        <v>153</v>
      </c>
      <c r="J5" s="60">
        <v>0.5</v>
      </c>
      <c r="K5" s="168">
        <v>0.36</v>
      </c>
      <c r="L5" s="62">
        <v>23.833333333333332</v>
      </c>
      <c r="M5" s="63">
        <f t="shared" ref="M5:M27" si="0">((J5*I5)/$I$2)*(24/L5)</f>
        <v>5.0205269183371381E-3</v>
      </c>
      <c r="O5" s="214">
        <f>0.009/J5*100</f>
        <v>1.7999999999999998</v>
      </c>
    </row>
    <row r="6" spans="1:16371" s="64" customFormat="1">
      <c r="A6" s="215"/>
      <c r="B6" s="215"/>
      <c r="C6" s="216"/>
      <c r="D6" s="55">
        <v>16</v>
      </c>
      <c r="E6" s="56">
        <v>20</v>
      </c>
      <c r="F6" s="57">
        <v>0.10299999999999999</v>
      </c>
      <c r="G6" s="57">
        <v>0.10299999999999999</v>
      </c>
      <c r="H6" s="58" t="s">
        <v>12</v>
      </c>
      <c r="I6" s="59">
        <v>173</v>
      </c>
      <c r="J6" s="61">
        <v>0.59</v>
      </c>
      <c r="K6" s="168">
        <v>0.43</v>
      </c>
      <c r="L6" s="62">
        <v>23.833333333333332</v>
      </c>
      <c r="M6" s="63">
        <f t="shared" si="0"/>
        <v>6.6986298373159694E-3</v>
      </c>
      <c r="O6" s="214">
        <f t="shared" ref="O6:O68" si="1">0.009/J6*100</f>
        <v>1.5254237288135593</v>
      </c>
    </row>
    <row r="7" spans="1:16371" s="64" customFormat="1">
      <c r="A7" s="215"/>
      <c r="B7" s="215"/>
      <c r="C7" s="216"/>
      <c r="D7" s="55">
        <v>14</v>
      </c>
      <c r="E7" s="56">
        <v>30</v>
      </c>
      <c r="F7" s="57">
        <v>2.8000000000000001E-2</v>
      </c>
      <c r="G7" s="57">
        <v>2.8000000000000001E-2</v>
      </c>
      <c r="H7" s="58" t="s">
        <v>12</v>
      </c>
      <c r="I7" s="59">
        <v>245</v>
      </c>
      <c r="J7" s="61">
        <v>0.82</v>
      </c>
      <c r="K7" s="168">
        <v>0.55000000000000004</v>
      </c>
      <c r="L7" s="62">
        <v>23.833333333333332</v>
      </c>
      <c r="M7" s="63">
        <f t="shared" si="0"/>
        <v>1.3184625593384718E-2</v>
      </c>
      <c r="O7" s="214">
        <f t="shared" si="1"/>
        <v>1.097560975609756</v>
      </c>
    </row>
    <row r="8" spans="1:16371" s="64" customFormat="1">
      <c r="A8" s="215"/>
      <c r="B8" s="215"/>
      <c r="C8" s="216"/>
      <c r="D8" s="55">
        <v>8</v>
      </c>
      <c r="E8" s="56">
        <v>40</v>
      </c>
      <c r="F8" s="57">
        <v>6.0000000000000001E-3</v>
      </c>
      <c r="G8" s="57">
        <v>6.0000000000000001E-3</v>
      </c>
      <c r="H8" s="58" t="s">
        <v>12</v>
      </c>
      <c r="I8" s="59">
        <v>57</v>
      </c>
      <c r="J8" s="60">
        <v>4.72</v>
      </c>
      <c r="K8" s="168">
        <v>0.41</v>
      </c>
      <c r="L8" s="62">
        <v>23.833333333333332</v>
      </c>
      <c r="M8" s="63">
        <f t="shared" si="0"/>
        <v>1.7656504079861742E-2</v>
      </c>
      <c r="O8" s="212">
        <f t="shared" si="1"/>
        <v>0.19067796610169491</v>
      </c>
    </row>
    <row r="9" spans="1:16371" s="64" customFormat="1">
      <c r="A9" s="215"/>
      <c r="B9" s="215"/>
      <c r="C9" s="216"/>
      <c r="D9" s="55">
        <v>7</v>
      </c>
      <c r="E9" s="211">
        <v>50</v>
      </c>
      <c r="F9" s="57">
        <v>1E-3</v>
      </c>
      <c r="G9" s="57">
        <v>1E-3</v>
      </c>
      <c r="H9" s="58" t="s">
        <v>12</v>
      </c>
      <c r="I9" s="59">
        <v>42</v>
      </c>
      <c r="J9" s="61">
        <v>6.56</v>
      </c>
      <c r="K9" s="168">
        <v>0.39</v>
      </c>
      <c r="L9" s="62">
        <v>23.833333333333332</v>
      </c>
      <c r="M9" s="63">
        <f t="shared" si="0"/>
        <v>1.8081772242356183E-2</v>
      </c>
      <c r="O9" s="212">
        <f t="shared" si="1"/>
        <v>0.1371951219512195</v>
      </c>
    </row>
    <row r="10" spans="1:16371" s="53" customFormat="1">
      <c r="A10" s="217">
        <v>102</v>
      </c>
      <c r="B10" s="217">
        <v>7</v>
      </c>
      <c r="C10" s="218">
        <v>42531</v>
      </c>
      <c r="D10" s="44">
        <v>21</v>
      </c>
      <c r="E10" s="45">
        <v>0</v>
      </c>
      <c r="F10" s="46">
        <v>1</v>
      </c>
      <c r="G10" s="46">
        <v>1</v>
      </c>
      <c r="H10" s="47" t="s">
        <v>12</v>
      </c>
      <c r="I10" s="48">
        <v>163</v>
      </c>
      <c r="J10" s="49">
        <v>0.76</v>
      </c>
      <c r="K10" s="166">
        <v>0.5</v>
      </c>
      <c r="L10" s="51">
        <v>24.116666666666667</v>
      </c>
      <c r="M10" s="52">
        <f t="shared" si="0"/>
        <v>8.0344576856363117E-3</v>
      </c>
      <c r="O10" s="214">
        <f t="shared" si="1"/>
        <v>1.1842105263157894</v>
      </c>
    </row>
    <row r="11" spans="1:16371" s="53" customFormat="1">
      <c r="A11" s="217"/>
      <c r="B11" s="217"/>
      <c r="C11" s="218"/>
      <c r="D11" s="44">
        <v>18</v>
      </c>
      <c r="E11" s="45">
        <v>15</v>
      </c>
      <c r="F11" s="46">
        <v>0.10299999999999999</v>
      </c>
      <c r="G11" s="46">
        <v>0.10299999999999999</v>
      </c>
      <c r="H11" s="47" t="s">
        <v>12</v>
      </c>
      <c r="I11" s="48">
        <v>267</v>
      </c>
      <c r="J11" s="50">
        <v>1.02</v>
      </c>
      <c r="K11" s="166">
        <v>0.61</v>
      </c>
      <c r="L11" s="51">
        <v>24.116666666666667</v>
      </c>
      <c r="M11" s="52">
        <f t="shared" si="0"/>
        <v>1.766309497986918E-2</v>
      </c>
      <c r="O11" s="212">
        <f t="shared" si="1"/>
        <v>0.88235294117647056</v>
      </c>
    </row>
    <row r="12" spans="1:16371" s="53" customFormat="1">
      <c r="A12" s="217"/>
      <c r="B12" s="217"/>
      <c r="C12" s="218"/>
      <c r="D12" s="44">
        <v>17</v>
      </c>
      <c r="E12" s="45">
        <v>20</v>
      </c>
      <c r="F12" s="46">
        <v>2.8000000000000001E-2</v>
      </c>
      <c r="G12" s="46">
        <v>2.8000000000000001E-2</v>
      </c>
      <c r="H12" s="47" t="s">
        <v>12</v>
      </c>
      <c r="I12" s="48">
        <v>239</v>
      </c>
      <c r="J12" s="50">
        <v>1.02</v>
      </c>
      <c r="K12" s="166">
        <v>0.6</v>
      </c>
      <c r="L12" s="51">
        <v>24.116666666666667</v>
      </c>
      <c r="M12" s="52">
        <f t="shared" si="0"/>
        <v>1.5810785393965295E-2</v>
      </c>
      <c r="O12" s="212">
        <f t="shared" si="1"/>
        <v>0.88235294117647056</v>
      </c>
    </row>
    <row r="13" spans="1:16371" s="53" customFormat="1">
      <c r="A13" s="217"/>
      <c r="B13" s="217"/>
      <c r="C13" s="218"/>
      <c r="D13" s="44">
        <v>13</v>
      </c>
      <c r="E13" s="45">
        <v>30</v>
      </c>
      <c r="F13" s="46">
        <v>6.0000000000000001E-3</v>
      </c>
      <c r="G13" s="46">
        <v>6.0000000000000001E-3</v>
      </c>
      <c r="H13" s="47" t="s">
        <v>12</v>
      </c>
      <c r="I13" s="48">
        <v>21</v>
      </c>
      <c r="J13" s="49">
        <v>0.6</v>
      </c>
      <c r="K13" s="166">
        <v>0.56999999999999995</v>
      </c>
      <c r="L13" s="51">
        <v>24.116666666666667</v>
      </c>
      <c r="M13" s="52">
        <f t="shared" si="0"/>
        <v>8.1719540554583102E-4</v>
      </c>
      <c r="O13" s="214">
        <f t="shared" si="1"/>
        <v>1.5</v>
      </c>
    </row>
    <row r="14" spans="1:16371" s="53" customFormat="1">
      <c r="A14" s="217"/>
      <c r="B14" s="217"/>
      <c r="C14" s="218"/>
      <c r="D14" s="44">
        <v>10</v>
      </c>
      <c r="E14" s="45">
        <v>40</v>
      </c>
      <c r="F14" s="46">
        <v>1E-3</v>
      </c>
      <c r="G14" s="46">
        <v>1E-3</v>
      </c>
      <c r="H14" s="47" t="s">
        <v>12</v>
      </c>
      <c r="I14" s="48">
        <v>150</v>
      </c>
      <c r="J14" s="49">
        <v>1.04</v>
      </c>
      <c r="K14" s="167">
        <v>0.53302096124030995</v>
      </c>
      <c r="L14" s="51">
        <v>24.116666666666667</v>
      </c>
      <c r="M14" s="52">
        <f t="shared" si="0"/>
        <v>1.0117657401996003E-2</v>
      </c>
      <c r="O14" s="212">
        <f t="shared" si="1"/>
        <v>0.86538461538461531</v>
      </c>
    </row>
    <row r="15" spans="1:16371" s="64" customFormat="1">
      <c r="A15" s="215">
        <v>107</v>
      </c>
      <c r="B15" s="215">
        <v>13</v>
      </c>
      <c r="C15" s="216">
        <v>42532</v>
      </c>
      <c r="D15" s="55">
        <v>21</v>
      </c>
      <c r="E15" s="56">
        <v>0</v>
      </c>
      <c r="F15" s="57">
        <v>1</v>
      </c>
      <c r="G15" s="57">
        <v>1</v>
      </c>
      <c r="H15" s="58" t="s">
        <v>12</v>
      </c>
      <c r="I15" s="59">
        <v>216</v>
      </c>
      <c r="J15" s="61">
        <v>3.4</v>
      </c>
      <c r="K15" s="168">
        <v>0.21</v>
      </c>
      <c r="L15" s="62">
        <v>24</v>
      </c>
      <c r="M15" s="63">
        <f t="shared" si="0"/>
        <v>4.7862356621480709E-2</v>
      </c>
      <c r="O15" s="212">
        <f t="shared" si="1"/>
        <v>0.26470588235294118</v>
      </c>
    </row>
    <row r="16" spans="1:16371" s="64" customFormat="1">
      <c r="A16" s="215"/>
      <c r="B16" s="215"/>
      <c r="C16" s="216"/>
      <c r="D16" s="55">
        <v>17</v>
      </c>
      <c r="E16" s="56">
        <v>15</v>
      </c>
      <c r="F16" s="57">
        <v>0.10299999999999999</v>
      </c>
      <c r="G16" s="57">
        <v>0.10299999999999999</v>
      </c>
      <c r="H16" s="58" t="s">
        <v>12</v>
      </c>
      <c r="I16" s="59">
        <v>223</v>
      </c>
      <c r="J16" s="61">
        <v>4.37</v>
      </c>
      <c r="K16" s="168">
        <v>0.3</v>
      </c>
      <c r="L16" s="62">
        <v>24</v>
      </c>
      <c r="M16" s="63">
        <f t="shared" si="0"/>
        <v>6.3510818561001048E-2</v>
      </c>
      <c r="O16" s="212">
        <f t="shared" si="1"/>
        <v>0.20594965675057203</v>
      </c>
    </row>
    <row r="17" spans="1:15" s="64" customFormat="1">
      <c r="A17" s="215"/>
      <c r="B17" s="215"/>
      <c r="C17" s="216"/>
      <c r="D17" s="55">
        <v>12</v>
      </c>
      <c r="E17" s="56">
        <v>23</v>
      </c>
      <c r="F17" s="57">
        <v>2.8000000000000001E-2</v>
      </c>
      <c r="G17" s="57">
        <v>2.8000000000000001E-2</v>
      </c>
      <c r="H17" s="58" t="s">
        <v>12</v>
      </c>
      <c r="I17" s="59">
        <v>17</v>
      </c>
      <c r="J17" s="61">
        <v>5.98</v>
      </c>
      <c r="K17" s="168">
        <v>0.14000000000000001</v>
      </c>
      <c r="L17" s="62">
        <v>24</v>
      </c>
      <c r="M17" s="63">
        <f t="shared" si="0"/>
        <v>6.6253910323253399E-3</v>
      </c>
      <c r="O17" s="212">
        <f t="shared" si="1"/>
        <v>0.15050167224080266</v>
      </c>
    </row>
    <row r="18" spans="1:15" s="64" customFormat="1">
      <c r="A18" s="215"/>
      <c r="B18" s="215"/>
      <c r="C18" s="216"/>
      <c r="D18" s="55">
        <v>9</v>
      </c>
      <c r="E18" s="56">
        <v>33</v>
      </c>
      <c r="F18" s="57">
        <v>6.0000000000000001E-3</v>
      </c>
      <c r="G18" s="57">
        <v>6.0000000000000001E-3</v>
      </c>
      <c r="H18" s="58" t="s">
        <v>12</v>
      </c>
      <c r="I18" s="59">
        <v>12</v>
      </c>
      <c r="J18" s="61">
        <v>6.47</v>
      </c>
      <c r="K18" s="168">
        <v>0.17</v>
      </c>
      <c r="L18" s="62">
        <v>24</v>
      </c>
      <c r="M18" s="63">
        <f t="shared" si="0"/>
        <v>5.059958289885297E-3</v>
      </c>
      <c r="O18" s="212">
        <f t="shared" si="1"/>
        <v>0.13910355486862441</v>
      </c>
    </row>
    <row r="19" spans="1:15" s="64" customFormat="1">
      <c r="A19" s="215"/>
      <c r="B19" s="215"/>
      <c r="C19" s="216"/>
      <c r="D19" s="55">
        <v>7</v>
      </c>
      <c r="E19" s="56">
        <v>45</v>
      </c>
      <c r="F19" s="57">
        <v>1E-3</v>
      </c>
      <c r="G19" s="57">
        <v>1E-3</v>
      </c>
      <c r="H19" s="58" t="s">
        <v>12</v>
      </c>
      <c r="I19" s="59">
        <v>9</v>
      </c>
      <c r="J19" s="61">
        <v>7.04</v>
      </c>
      <c r="K19" s="168">
        <v>0.18</v>
      </c>
      <c r="L19" s="62">
        <v>24</v>
      </c>
      <c r="M19" s="63">
        <f t="shared" si="0"/>
        <v>4.1293013555787281E-3</v>
      </c>
      <c r="O19" s="212">
        <f t="shared" si="1"/>
        <v>0.12784090909090909</v>
      </c>
    </row>
    <row r="20" spans="1:15" s="53" customFormat="1">
      <c r="A20" s="217">
        <v>110</v>
      </c>
      <c r="B20" s="217">
        <v>18</v>
      </c>
      <c r="C20" s="218">
        <v>42533</v>
      </c>
      <c r="D20" s="44">
        <v>20</v>
      </c>
      <c r="E20" s="45">
        <v>0</v>
      </c>
      <c r="F20" s="46">
        <v>1</v>
      </c>
      <c r="G20" s="46">
        <v>1</v>
      </c>
      <c r="H20" s="47" t="s">
        <v>12</v>
      </c>
      <c r="I20" s="48">
        <v>54</v>
      </c>
      <c r="J20" s="50">
        <v>4.78</v>
      </c>
      <c r="K20" s="166">
        <v>0.27</v>
      </c>
      <c r="L20" s="51">
        <v>23.583333333333332</v>
      </c>
      <c r="M20" s="52">
        <f t="shared" si="0"/>
        <v>1.711942283813012E-2</v>
      </c>
      <c r="O20" s="212">
        <f t="shared" si="1"/>
        <v>0.18828451882845185</v>
      </c>
    </row>
    <row r="21" spans="1:15" s="53" customFormat="1">
      <c r="A21" s="217"/>
      <c r="B21" s="217"/>
      <c r="C21" s="218"/>
      <c r="D21" s="44">
        <v>16</v>
      </c>
      <c r="E21" s="45">
        <v>20</v>
      </c>
      <c r="F21" s="46">
        <v>0.10299999999999999</v>
      </c>
      <c r="G21" s="46">
        <v>0.10299999999999999</v>
      </c>
      <c r="H21" s="47" t="s">
        <v>12</v>
      </c>
      <c r="I21" s="48">
        <v>36</v>
      </c>
      <c r="J21" s="49">
        <v>5.52</v>
      </c>
      <c r="K21" s="166">
        <v>0.22</v>
      </c>
      <c r="L21" s="51">
        <v>23.583333333333332</v>
      </c>
      <c r="M21" s="52">
        <f t="shared" si="0"/>
        <v>1.3179806703832392E-2</v>
      </c>
      <c r="O21" s="212">
        <f t="shared" si="1"/>
        <v>0.16304347826086957</v>
      </c>
    </row>
    <row r="22" spans="1:15" s="53" customFormat="1">
      <c r="A22" s="217"/>
      <c r="B22" s="217"/>
      <c r="C22" s="218"/>
      <c r="D22" s="44">
        <v>11</v>
      </c>
      <c r="E22" s="45">
        <v>32</v>
      </c>
      <c r="F22" s="46">
        <v>2.8000000000000001E-2</v>
      </c>
      <c r="G22" s="46">
        <v>2.8000000000000001E-2</v>
      </c>
      <c r="H22" s="47" t="s">
        <v>12</v>
      </c>
      <c r="I22" s="48">
        <v>30</v>
      </c>
      <c r="J22" s="50">
        <v>6.61</v>
      </c>
      <c r="K22" s="166">
        <v>0.25</v>
      </c>
      <c r="L22" s="51">
        <v>23.583333333333332</v>
      </c>
      <c r="M22" s="52">
        <f t="shared" si="0"/>
        <v>1.3151950832175744E-2</v>
      </c>
      <c r="O22" s="212">
        <f t="shared" si="1"/>
        <v>0.13615733736762481</v>
      </c>
    </row>
    <row r="23" spans="1:15" s="53" customFormat="1">
      <c r="A23" s="217"/>
      <c r="B23" s="217"/>
      <c r="C23" s="218"/>
      <c r="D23" s="44">
        <v>8</v>
      </c>
      <c r="E23" s="45">
        <v>45</v>
      </c>
      <c r="F23" s="46">
        <v>6.0000000000000001E-3</v>
      </c>
      <c r="G23" s="46">
        <v>6.0000000000000001E-3</v>
      </c>
      <c r="H23" s="47" t="s">
        <v>12</v>
      </c>
      <c r="I23" s="48">
        <v>16</v>
      </c>
      <c r="J23" s="49">
        <v>8.3000000000000007</v>
      </c>
      <c r="K23" s="166">
        <v>0.15</v>
      </c>
      <c r="L23" s="51">
        <v>23.583333333333332</v>
      </c>
      <c r="M23" s="52">
        <f t="shared" si="0"/>
        <v>8.8077613238171405E-3</v>
      </c>
      <c r="O23" s="212">
        <f t="shared" si="1"/>
        <v>0.10843373493975902</v>
      </c>
    </row>
    <row r="24" spans="1:15" s="53" customFormat="1">
      <c r="A24" s="217"/>
      <c r="B24" s="217"/>
      <c r="C24" s="218"/>
      <c r="D24" s="44">
        <v>6</v>
      </c>
      <c r="E24" s="45">
        <v>60</v>
      </c>
      <c r="F24" s="46">
        <v>1E-3</v>
      </c>
      <c r="G24" s="46">
        <v>1E-3</v>
      </c>
      <c r="H24" s="47" t="s">
        <v>12</v>
      </c>
      <c r="I24" s="48">
        <v>8</v>
      </c>
      <c r="J24" s="50">
        <v>7.78</v>
      </c>
      <c r="K24" s="166">
        <v>0.12</v>
      </c>
      <c r="L24" s="51">
        <v>23.583333333333332</v>
      </c>
      <c r="M24" s="52">
        <f t="shared" si="0"/>
        <v>4.1279748854998405E-3</v>
      </c>
      <c r="O24" s="212">
        <f t="shared" si="1"/>
        <v>0.11568123393316193</v>
      </c>
    </row>
    <row r="25" spans="1:15" s="64" customFormat="1">
      <c r="A25" s="215">
        <v>115</v>
      </c>
      <c r="B25" s="215">
        <v>25</v>
      </c>
      <c r="C25" s="216">
        <v>42534</v>
      </c>
      <c r="D25" s="55">
        <v>20</v>
      </c>
      <c r="E25" s="56">
        <v>0</v>
      </c>
      <c r="F25" s="57">
        <v>1</v>
      </c>
      <c r="G25" s="57">
        <v>1</v>
      </c>
      <c r="H25" s="58" t="s">
        <v>12</v>
      </c>
      <c r="I25" s="59">
        <v>20</v>
      </c>
      <c r="J25" s="60">
        <v>6.99</v>
      </c>
      <c r="K25" s="168">
        <v>0.17</v>
      </c>
      <c r="L25" s="62">
        <v>24.533333333333335</v>
      </c>
      <c r="M25" s="63">
        <f t="shared" si="0"/>
        <v>8.9129868069093721E-3</v>
      </c>
      <c r="O25" s="212">
        <f t="shared" si="1"/>
        <v>0.12875536480686695</v>
      </c>
    </row>
    <row r="26" spans="1:15" s="64" customFormat="1">
      <c r="A26" s="215"/>
      <c r="B26" s="215"/>
      <c r="C26" s="216"/>
      <c r="D26" s="55">
        <v>18</v>
      </c>
      <c r="E26" s="56">
        <v>15</v>
      </c>
      <c r="F26" s="57">
        <v>0.25</v>
      </c>
      <c r="G26" s="57">
        <v>0.25</v>
      </c>
      <c r="H26" s="58" t="s">
        <v>12</v>
      </c>
      <c r="I26" s="59">
        <v>12</v>
      </c>
      <c r="J26" s="61">
        <v>10.57</v>
      </c>
      <c r="K26" s="168">
        <v>0.14000000000000001</v>
      </c>
      <c r="L26" s="62">
        <v>24.533333333333335</v>
      </c>
      <c r="M26" s="63">
        <f t="shared" si="0"/>
        <v>8.0867185020628354E-3</v>
      </c>
      <c r="O26" s="212">
        <f t="shared" si="1"/>
        <v>8.5146641438032161E-2</v>
      </c>
    </row>
    <row r="27" spans="1:15" s="64" customFormat="1">
      <c r="A27" s="215"/>
      <c r="B27" s="215"/>
      <c r="C27" s="216"/>
      <c r="D27" s="55">
        <v>16</v>
      </c>
      <c r="E27" s="56">
        <v>25</v>
      </c>
      <c r="F27" s="57">
        <v>0.10299999999999999</v>
      </c>
      <c r="G27" s="57">
        <v>0.10299999999999999</v>
      </c>
      <c r="H27" s="58" t="s">
        <v>12</v>
      </c>
      <c r="I27" s="59">
        <v>8</v>
      </c>
      <c r="J27" s="60">
        <v>8.9700000000000006</v>
      </c>
      <c r="K27" s="168">
        <v>0.15</v>
      </c>
      <c r="L27" s="62">
        <v>24.533333333333335</v>
      </c>
      <c r="M27" s="63">
        <f t="shared" si="0"/>
        <v>4.5750782064650679E-3</v>
      </c>
      <c r="O27" s="212">
        <f t="shared" si="1"/>
        <v>0.10033444816053511</v>
      </c>
    </row>
    <row r="28" spans="1:15" s="64" customFormat="1">
      <c r="A28" s="215"/>
      <c r="B28" s="215"/>
      <c r="C28" s="216"/>
      <c r="D28" s="55">
        <v>11</v>
      </c>
      <c r="E28" s="56">
        <v>40</v>
      </c>
      <c r="F28" s="57">
        <v>2.8000000000000001E-2</v>
      </c>
      <c r="G28" s="57">
        <v>2.8000000000000001E-2</v>
      </c>
      <c r="H28" s="58" t="s">
        <v>12</v>
      </c>
      <c r="I28" s="59">
        <v>6</v>
      </c>
      <c r="J28" s="60">
        <v>10.42</v>
      </c>
      <c r="K28" s="168">
        <v>0.17</v>
      </c>
      <c r="L28" s="62">
        <v>24.533333333333335</v>
      </c>
      <c r="M28" s="63">
        <f t="shared" ref="M28:M30" si="2">((J28*I28)/$I$2)*(24/L28)</f>
        <v>3.9859795076392975E-3</v>
      </c>
      <c r="O28" s="212">
        <f t="shared" si="1"/>
        <v>8.6372360844529747E-2</v>
      </c>
    </row>
    <row r="29" spans="1:15" s="64" customFormat="1">
      <c r="A29" s="215"/>
      <c r="B29" s="215"/>
      <c r="C29" s="216"/>
      <c r="D29" s="55">
        <v>8</v>
      </c>
      <c r="E29" s="56">
        <v>57</v>
      </c>
      <c r="F29" s="57">
        <v>6.0000000000000001E-3</v>
      </c>
      <c r="G29" s="57">
        <v>6.0000000000000001E-3</v>
      </c>
      <c r="H29" s="58" t="s">
        <v>12</v>
      </c>
      <c r="I29" s="59">
        <v>4</v>
      </c>
      <c r="J29" s="61">
        <v>16.13</v>
      </c>
      <c r="K29" s="168">
        <v>0.1</v>
      </c>
      <c r="L29" s="62">
        <v>24.533333333333335</v>
      </c>
      <c r="M29" s="63">
        <f t="shared" si="2"/>
        <v>4.1134900485106764E-3</v>
      </c>
      <c r="O29" s="212">
        <f t="shared" si="1"/>
        <v>5.5796652200867949E-2</v>
      </c>
    </row>
    <row r="30" spans="1:15" s="64" customFormat="1">
      <c r="A30" s="215"/>
      <c r="B30" s="215"/>
      <c r="C30" s="216"/>
      <c r="D30" s="55">
        <v>6</v>
      </c>
      <c r="E30" s="56">
        <v>77</v>
      </c>
      <c r="F30" s="57">
        <v>1E-3</v>
      </c>
      <c r="G30" s="57">
        <v>1E-3</v>
      </c>
      <c r="H30" s="58" t="s">
        <v>12</v>
      </c>
      <c r="I30" s="59">
        <v>6</v>
      </c>
      <c r="J30" s="61">
        <v>16.21</v>
      </c>
      <c r="K30" s="168">
        <v>0.08</v>
      </c>
      <c r="L30" s="62">
        <v>24.533333333333335</v>
      </c>
      <c r="M30" s="63">
        <f t="shared" si="2"/>
        <v>6.2008376025751459E-3</v>
      </c>
      <c r="O30" s="212">
        <f t="shared" si="1"/>
        <v>5.5521283158544106E-2</v>
      </c>
    </row>
    <row r="31" spans="1:15" s="53" customFormat="1">
      <c r="A31" s="217">
        <v>201</v>
      </c>
      <c r="B31" s="217">
        <v>29</v>
      </c>
      <c r="C31" s="218">
        <v>42535</v>
      </c>
      <c r="D31" s="44">
        <v>21</v>
      </c>
      <c r="E31" s="45">
        <v>0</v>
      </c>
      <c r="F31" s="46">
        <v>1</v>
      </c>
      <c r="G31" s="46">
        <v>1</v>
      </c>
      <c r="H31" s="47" t="s">
        <v>12</v>
      </c>
      <c r="I31" s="48">
        <v>55</v>
      </c>
      <c r="J31" s="50">
        <v>5.55</v>
      </c>
      <c r="K31" s="166">
        <v>0.32</v>
      </c>
      <c r="L31" s="51">
        <v>23.8</v>
      </c>
      <c r="M31" s="80">
        <f t="shared" ref="M31:M43" si="3">((J31*I31)/$I$2)*(24/L31)</f>
        <v>2.0060944085663463E-2</v>
      </c>
      <c r="O31" s="212">
        <f t="shared" si="1"/>
        <v>0.16216216216216214</v>
      </c>
    </row>
    <row r="32" spans="1:15" s="53" customFormat="1">
      <c r="A32" s="217"/>
      <c r="B32" s="217"/>
      <c r="C32" s="218"/>
      <c r="D32" s="44">
        <v>14</v>
      </c>
      <c r="E32" s="45">
        <v>17</v>
      </c>
      <c r="F32" s="46">
        <v>0.15</v>
      </c>
      <c r="G32" s="46">
        <v>0.15</v>
      </c>
      <c r="H32" s="47" t="s">
        <v>12</v>
      </c>
      <c r="I32" s="48">
        <v>34</v>
      </c>
      <c r="J32" s="50">
        <v>6.03</v>
      </c>
      <c r="K32" s="166">
        <v>0.25</v>
      </c>
      <c r="L32" s="51">
        <v>23.8</v>
      </c>
      <c r="M32" s="80">
        <f t="shared" si="3"/>
        <v>1.3473856695963057E-2</v>
      </c>
      <c r="O32" s="212">
        <f t="shared" si="1"/>
        <v>0.14925373134328357</v>
      </c>
    </row>
    <row r="33" spans="1:15" s="53" customFormat="1">
      <c r="A33" s="217"/>
      <c r="B33" s="217"/>
      <c r="C33" s="218"/>
      <c r="D33" s="44">
        <v>12</v>
      </c>
      <c r="E33" s="45">
        <v>21</v>
      </c>
      <c r="F33" s="46">
        <v>0.10299999999999999</v>
      </c>
      <c r="G33" s="46">
        <v>0.10299999999999999</v>
      </c>
      <c r="H33" s="47" t="s">
        <v>12</v>
      </c>
      <c r="I33" s="48">
        <v>22</v>
      </c>
      <c r="J33" s="50">
        <v>6.03</v>
      </c>
      <c r="K33" s="166">
        <v>0.22</v>
      </c>
      <c r="L33" s="51">
        <v>23.8</v>
      </c>
      <c r="M33" s="80">
        <f t="shared" si="3"/>
        <v>8.718377862093743E-3</v>
      </c>
      <c r="O33" s="212">
        <f t="shared" si="1"/>
        <v>0.14925373134328357</v>
      </c>
    </row>
    <row r="34" spans="1:15" s="53" customFormat="1">
      <c r="A34" s="217"/>
      <c r="B34" s="217"/>
      <c r="C34" s="218"/>
      <c r="D34" s="44">
        <v>9</v>
      </c>
      <c r="E34" s="45">
        <v>32</v>
      </c>
      <c r="F34" s="46">
        <v>2.8000000000000001E-2</v>
      </c>
      <c r="G34" s="46">
        <v>2.8000000000000001E-2</v>
      </c>
      <c r="H34" s="47" t="s">
        <v>12</v>
      </c>
      <c r="I34" s="48">
        <v>33</v>
      </c>
      <c r="J34" s="50">
        <v>7.02</v>
      </c>
      <c r="K34" s="166">
        <v>0.24</v>
      </c>
      <c r="L34" s="51">
        <v>23.8</v>
      </c>
      <c r="M34" s="80">
        <f t="shared" si="3"/>
        <v>1.5224629997984594E-2</v>
      </c>
      <c r="O34" s="212">
        <f t="shared" si="1"/>
        <v>0.12820512820512819</v>
      </c>
    </row>
    <row r="35" spans="1:15" s="53" customFormat="1">
      <c r="A35" s="217"/>
      <c r="B35" s="217"/>
      <c r="C35" s="218"/>
      <c r="D35" s="44">
        <v>6</v>
      </c>
      <c r="E35" s="45">
        <v>40</v>
      </c>
      <c r="F35" s="46">
        <v>1.2E-2</v>
      </c>
      <c r="G35" s="46">
        <v>1.2E-2</v>
      </c>
      <c r="H35" s="47" t="s">
        <v>12</v>
      </c>
      <c r="I35" s="48">
        <v>16</v>
      </c>
      <c r="J35" s="50">
        <v>7.53</v>
      </c>
      <c r="K35" s="166">
        <v>0.2</v>
      </c>
      <c r="L35" s="51">
        <v>23.8</v>
      </c>
      <c r="M35" s="80">
        <f t="shared" si="3"/>
        <v>7.9179116902235343E-3</v>
      </c>
      <c r="O35" s="212">
        <f t="shared" si="1"/>
        <v>0.1195219123505976</v>
      </c>
    </row>
    <row r="36" spans="1:15" s="53" customFormat="1" ht="15" thickBot="1">
      <c r="A36" s="217"/>
      <c r="B36" s="217"/>
      <c r="C36" s="218"/>
      <c r="D36" s="66">
        <v>4</v>
      </c>
      <c r="E36" s="67">
        <v>46</v>
      </c>
      <c r="F36" s="68">
        <v>6.0000000000000001E-3</v>
      </c>
      <c r="G36" s="68">
        <v>6.0000000000000001E-3</v>
      </c>
      <c r="H36" s="69" t="s">
        <v>12</v>
      </c>
      <c r="I36" s="70">
        <v>9</v>
      </c>
      <c r="J36" s="71">
        <v>7.75</v>
      </c>
      <c r="K36" s="169">
        <v>0.26</v>
      </c>
      <c r="L36" s="72">
        <v>23.8</v>
      </c>
      <c r="M36" s="73">
        <f t="shared" si="3"/>
        <v>4.583950368468555E-3</v>
      </c>
      <c r="O36" s="212">
        <f t="shared" si="1"/>
        <v>0.11612903225806451</v>
      </c>
    </row>
    <row r="37" spans="1:15" s="53" customFormat="1">
      <c r="A37" s="217"/>
      <c r="B37" s="217"/>
      <c r="C37" s="218"/>
      <c r="D37" s="74">
        <v>24</v>
      </c>
      <c r="E37" s="75">
        <v>0</v>
      </c>
      <c r="F37" s="76">
        <v>0.15</v>
      </c>
      <c r="G37" s="76">
        <v>0.15</v>
      </c>
      <c r="H37" s="77" t="s">
        <v>24</v>
      </c>
      <c r="I37" s="78">
        <v>43</v>
      </c>
      <c r="J37" s="50">
        <v>5.55</v>
      </c>
      <c r="K37" s="170"/>
      <c r="L37" s="51">
        <v>23.8</v>
      </c>
      <c r="M37" s="65">
        <f t="shared" si="3"/>
        <v>1.5684010830609618E-2</v>
      </c>
      <c r="O37" s="212">
        <f t="shared" si="1"/>
        <v>0.16216216216216214</v>
      </c>
    </row>
    <row r="38" spans="1:15" s="53" customFormat="1">
      <c r="A38" s="217"/>
      <c r="B38" s="217"/>
      <c r="C38" s="218"/>
      <c r="D38" s="44">
        <v>18</v>
      </c>
      <c r="E38" s="45">
        <v>5</v>
      </c>
      <c r="F38" s="46">
        <v>0.10299999999999999</v>
      </c>
      <c r="G38" s="46">
        <v>0.10299999999999999</v>
      </c>
      <c r="H38" s="77" t="s">
        <v>24</v>
      </c>
      <c r="I38" s="48">
        <v>47</v>
      </c>
      <c r="J38" s="50">
        <v>5.55</v>
      </c>
      <c r="K38" s="170"/>
      <c r="L38" s="51">
        <v>23.8</v>
      </c>
      <c r="M38" s="80">
        <f t="shared" si="3"/>
        <v>1.7142988582294232E-2</v>
      </c>
      <c r="O38" s="212">
        <f t="shared" si="1"/>
        <v>0.16216216216216214</v>
      </c>
    </row>
    <row r="39" spans="1:15" s="53" customFormat="1">
      <c r="A39" s="217"/>
      <c r="B39" s="217"/>
      <c r="C39" s="218"/>
      <c r="D39" s="44">
        <v>17</v>
      </c>
      <c r="E39" s="45">
        <v>15</v>
      </c>
      <c r="F39" s="46">
        <v>2.8000000000000001E-2</v>
      </c>
      <c r="G39" s="46">
        <v>2.8000000000000001E-2</v>
      </c>
      <c r="H39" s="77" t="s">
        <v>24</v>
      </c>
      <c r="I39" s="48">
        <v>41</v>
      </c>
      <c r="J39" s="79">
        <v>5.6420000000000003</v>
      </c>
      <c r="K39" s="170"/>
      <c r="L39" s="51">
        <v>23.8</v>
      </c>
      <c r="M39" s="80">
        <f t="shared" si="3"/>
        <v>1.5202416733116605E-2</v>
      </c>
      <c r="O39" s="212">
        <f t="shared" si="1"/>
        <v>0.15951790145338529</v>
      </c>
    </row>
    <row r="40" spans="1:15" s="53" customFormat="1">
      <c r="A40" s="217"/>
      <c r="B40" s="217"/>
      <c r="C40" s="218"/>
      <c r="D40" s="44">
        <v>10</v>
      </c>
      <c r="E40" s="45">
        <v>25</v>
      </c>
      <c r="F40" s="46">
        <v>1.2E-2</v>
      </c>
      <c r="G40" s="46">
        <v>1.2E-2</v>
      </c>
      <c r="H40" s="77" t="s">
        <v>24</v>
      </c>
      <c r="I40" s="48">
        <v>34</v>
      </c>
      <c r="J40" s="79">
        <v>6.0330000000000004</v>
      </c>
      <c r="K40" s="170"/>
      <c r="L40" s="51">
        <v>23.8</v>
      </c>
      <c r="M40" s="80">
        <f t="shared" si="3"/>
        <v>1.3480560107254583E-2</v>
      </c>
      <c r="O40" s="212">
        <f t="shared" si="1"/>
        <v>0.14917951268025856</v>
      </c>
    </row>
    <row r="41" spans="1:15" s="53" customFormat="1">
      <c r="A41" s="217"/>
      <c r="B41" s="217"/>
      <c r="C41" s="218"/>
      <c r="D41" s="44">
        <v>7</v>
      </c>
      <c r="E41" s="45">
        <v>32</v>
      </c>
      <c r="F41" s="46">
        <v>6.0000000000000001E-3</v>
      </c>
      <c r="G41" s="46">
        <v>6.0000000000000001E-3</v>
      </c>
      <c r="H41" s="77" t="s">
        <v>24</v>
      </c>
      <c r="I41" s="48">
        <v>28</v>
      </c>
      <c r="J41" s="79">
        <v>7.0229999999999997</v>
      </c>
      <c r="K41" s="170"/>
      <c r="L41" s="51">
        <v>23.8</v>
      </c>
      <c r="M41" s="80">
        <f t="shared" si="3"/>
        <v>1.2923388333435565E-2</v>
      </c>
      <c r="O41" s="212">
        <f t="shared" si="1"/>
        <v>0.12815036309269542</v>
      </c>
    </row>
    <row r="42" spans="1:15" s="64" customFormat="1">
      <c r="A42" s="215">
        <v>204</v>
      </c>
      <c r="B42" s="215">
        <v>34</v>
      </c>
      <c r="C42" s="216">
        <v>42536</v>
      </c>
      <c r="D42" s="55">
        <v>21</v>
      </c>
      <c r="E42" s="56">
        <v>0</v>
      </c>
      <c r="F42" s="57">
        <v>1</v>
      </c>
      <c r="G42" s="57">
        <v>1</v>
      </c>
      <c r="H42" s="58" t="s">
        <v>12</v>
      </c>
      <c r="I42" s="59">
        <v>1670</v>
      </c>
      <c r="J42" s="60">
        <v>0.82</v>
      </c>
      <c r="K42" s="168">
        <v>1.64</v>
      </c>
      <c r="L42" s="62">
        <v>24.75</v>
      </c>
      <c r="M42" s="63">
        <f t="shared" si="3"/>
        <v>8.654216829399311E-2</v>
      </c>
      <c r="O42" s="214">
        <f t="shared" si="1"/>
        <v>1.097560975609756</v>
      </c>
    </row>
    <row r="43" spans="1:15" s="64" customFormat="1">
      <c r="A43" s="215"/>
      <c r="B43" s="215"/>
      <c r="C43" s="216"/>
      <c r="D43" s="55">
        <v>17</v>
      </c>
      <c r="E43" s="56">
        <v>13</v>
      </c>
      <c r="F43" s="57">
        <v>0.10299999999999999</v>
      </c>
      <c r="G43" s="57">
        <v>0.10299999999999999</v>
      </c>
      <c r="H43" s="58" t="s">
        <v>12</v>
      </c>
      <c r="I43" s="59">
        <v>806</v>
      </c>
      <c r="J43" s="61">
        <v>2.3199999999999998</v>
      </c>
      <c r="K43" s="168">
        <v>1.04</v>
      </c>
      <c r="L43" s="62">
        <v>24.75</v>
      </c>
      <c r="M43" s="63">
        <f t="shared" si="3"/>
        <v>0.1181736025531646</v>
      </c>
      <c r="O43" s="212">
        <f t="shared" si="1"/>
        <v>0.38793103448275862</v>
      </c>
    </row>
    <row r="44" spans="1:15" s="64" customFormat="1">
      <c r="A44" s="215"/>
      <c r="B44" s="215"/>
      <c r="C44" s="216"/>
      <c r="D44" s="55">
        <v>13</v>
      </c>
      <c r="E44" s="56">
        <v>20</v>
      </c>
      <c r="F44" s="57">
        <v>2.8000000000000001E-2</v>
      </c>
      <c r="G44" s="57">
        <v>2.8000000000000001E-2</v>
      </c>
      <c r="H44" s="58" t="s">
        <v>12</v>
      </c>
      <c r="I44" s="59">
        <v>51</v>
      </c>
      <c r="J44" s="61">
        <v>3.57</v>
      </c>
      <c r="K44" s="168">
        <v>0.56000000000000005</v>
      </c>
      <c r="L44" s="62">
        <v>24.75</v>
      </c>
      <c r="M44" s="63">
        <f t="shared" ref="M44" si="4">((J44*I44)/$I$2)*(24/L44)</f>
        <v>1.150630391506304E-2</v>
      </c>
      <c r="O44" s="212">
        <f t="shared" si="1"/>
        <v>0.25210084033613445</v>
      </c>
    </row>
    <row r="45" spans="1:15" s="64" customFormat="1">
      <c r="A45" s="215"/>
      <c r="B45" s="215"/>
      <c r="C45" s="216"/>
      <c r="D45" s="55">
        <v>11</v>
      </c>
      <c r="E45" s="56">
        <v>29</v>
      </c>
      <c r="F45" s="57">
        <v>6.0000000000000001E-3</v>
      </c>
      <c r="G45" s="57">
        <v>6.0000000000000001E-3</v>
      </c>
      <c r="H45" s="58" t="s">
        <v>12</v>
      </c>
      <c r="I45" s="59">
        <v>13</v>
      </c>
      <c r="J45" s="60">
        <v>6.12</v>
      </c>
      <c r="K45" s="168">
        <v>0.31</v>
      </c>
      <c r="L45" s="62">
        <v>24.75</v>
      </c>
      <c r="M45" s="63">
        <f t="shared" ref="M45:M55" si="5">((J45*I45)/$I$2)*(24/L45)</f>
        <v>5.0279647359939336E-3</v>
      </c>
      <c r="O45" s="212">
        <f t="shared" si="1"/>
        <v>0.14705882352941174</v>
      </c>
    </row>
    <row r="46" spans="1:15" s="64" customFormat="1">
      <c r="A46" s="215"/>
      <c r="B46" s="215"/>
      <c r="C46" s="216"/>
      <c r="D46" s="55">
        <v>9</v>
      </c>
      <c r="E46" s="56">
        <v>39</v>
      </c>
      <c r="F46" s="57">
        <v>1E-3</v>
      </c>
      <c r="G46" s="57">
        <v>1E-3</v>
      </c>
      <c r="H46" s="58" t="s">
        <v>12</v>
      </c>
      <c r="I46" s="59">
        <v>23</v>
      </c>
      <c r="J46" s="61">
        <v>7.08</v>
      </c>
      <c r="K46" s="168">
        <v>0.18</v>
      </c>
      <c r="L46" s="62">
        <v>24.75</v>
      </c>
      <c r="M46" s="63">
        <f t="shared" si="5"/>
        <v>1.0291022845767371E-2</v>
      </c>
      <c r="O46" s="212">
        <f t="shared" si="1"/>
        <v>0.1271186440677966</v>
      </c>
    </row>
    <row r="47" spans="1:15" s="53" customFormat="1">
      <c r="A47" s="217">
        <v>207</v>
      </c>
      <c r="B47" s="217">
        <v>40</v>
      </c>
      <c r="C47" s="218">
        <v>42537</v>
      </c>
      <c r="D47" s="44">
        <v>21</v>
      </c>
      <c r="E47" s="45">
        <v>0</v>
      </c>
      <c r="F47" s="46">
        <v>1</v>
      </c>
      <c r="G47" s="46">
        <v>1</v>
      </c>
      <c r="H47" s="47" t="s">
        <v>12</v>
      </c>
      <c r="I47" s="48">
        <v>607</v>
      </c>
      <c r="J47" s="49">
        <v>1.3</v>
      </c>
      <c r="K47" s="166">
        <v>1.1200000000000001</v>
      </c>
      <c r="L47" s="51">
        <v>24.416666666666668</v>
      </c>
      <c r="M47" s="52">
        <f t="shared" si="5"/>
        <v>5.054966955766637E-2</v>
      </c>
      <c r="O47" s="212">
        <f t="shared" si="1"/>
        <v>0.69230769230769229</v>
      </c>
    </row>
    <row r="48" spans="1:15" s="53" customFormat="1">
      <c r="A48" s="217"/>
      <c r="B48" s="217"/>
      <c r="C48" s="218"/>
      <c r="D48" s="44">
        <v>17</v>
      </c>
      <c r="E48" s="45">
        <v>13</v>
      </c>
      <c r="F48" s="46">
        <v>0.10299999999999999</v>
      </c>
      <c r="G48" s="46">
        <v>0.10299999999999999</v>
      </c>
      <c r="H48" s="47" t="s">
        <v>12</v>
      </c>
      <c r="I48" s="48">
        <v>517</v>
      </c>
      <c r="J48" s="49">
        <v>2.1800000000000002</v>
      </c>
      <c r="K48" s="166">
        <v>1.57</v>
      </c>
      <c r="L48" s="51">
        <v>24.416666666666668</v>
      </c>
      <c r="M48" s="52">
        <f t="shared" si="5"/>
        <v>7.2199354418531828E-2</v>
      </c>
      <c r="O48" s="212">
        <f t="shared" si="1"/>
        <v>0.41284403669724762</v>
      </c>
    </row>
    <row r="49" spans="1:15" s="53" customFormat="1">
      <c r="A49" s="217"/>
      <c r="B49" s="217"/>
      <c r="C49" s="218"/>
      <c r="D49" s="44">
        <v>13</v>
      </c>
      <c r="E49" s="45">
        <v>19</v>
      </c>
      <c r="F49" s="46">
        <v>2.8000000000000001E-2</v>
      </c>
      <c r="G49" s="46">
        <v>2.8000000000000001E-2</v>
      </c>
      <c r="H49" s="47" t="s">
        <v>12</v>
      </c>
      <c r="I49" s="48">
        <v>445</v>
      </c>
      <c r="J49" s="50">
        <v>2.27</v>
      </c>
      <c r="K49" s="166">
        <v>1.56</v>
      </c>
      <c r="L49" s="51">
        <v>24.416666666666668</v>
      </c>
      <c r="M49" s="52">
        <f t="shared" si="5"/>
        <v>6.4710111143931923E-2</v>
      </c>
      <c r="O49" s="212">
        <f t="shared" si="1"/>
        <v>0.39647577092511005</v>
      </c>
    </row>
    <row r="50" spans="1:15" s="53" customFormat="1">
      <c r="A50" s="217"/>
      <c r="B50" s="217"/>
      <c r="C50" s="218"/>
      <c r="D50" s="44">
        <v>10</v>
      </c>
      <c r="E50" s="45">
        <v>27</v>
      </c>
      <c r="F50" s="46">
        <v>6.0000000000000001E-3</v>
      </c>
      <c r="G50" s="46">
        <v>6.0000000000000001E-3</v>
      </c>
      <c r="H50" s="47" t="s">
        <v>12</v>
      </c>
      <c r="I50" s="48">
        <v>68</v>
      </c>
      <c r="J50" s="49">
        <v>4.5</v>
      </c>
      <c r="K50" s="166">
        <v>0.45</v>
      </c>
      <c r="L50" s="51">
        <v>24.416666666666668</v>
      </c>
      <c r="M50" s="52">
        <f t="shared" si="5"/>
        <v>1.9602330356920425E-2</v>
      </c>
      <c r="O50" s="212">
        <f t="shared" si="1"/>
        <v>0.2</v>
      </c>
    </row>
    <row r="51" spans="1:15" s="53" customFormat="1">
      <c r="A51" s="217"/>
      <c r="B51" s="217"/>
      <c r="C51" s="218"/>
      <c r="D51" s="44">
        <v>8</v>
      </c>
      <c r="E51" s="45">
        <v>37</v>
      </c>
      <c r="F51" s="46">
        <v>1E-3</v>
      </c>
      <c r="G51" s="46">
        <v>1E-3</v>
      </c>
      <c r="H51" s="47" t="s">
        <v>12</v>
      </c>
      <c r="I51" s="48">
        <v>13</v>
      </c>
      <c r="J51" s="50">
        <v>4.3</v>
      </c>
      <c r="K51" s="166">
        <v>0.47</v>
      </c>
      <c r="L51" s="51">
        <v>24.416666666666668</v>
      </c>
      <c r="M51" s="52">
        <f t="shared" si="5"/>
        <v>3.5809485848099735E-3</v>
      </c>
      <c r="O51" s="212">
        <f t="shared" si="1"/>
        <v>0.20930232558139536</v>
      </c>
    </row>
    <row r="52" spans="1:15" s="64" customFormat="1">
      <c r="A52" s="215">
        <v>300</v>
      </c>
      <c r="B52" s="215">
        <v>49</v>
      </c>
      <c r="C52" s="81">
        <v>42538</v>
      </c>
      <c r="D52" s="55">
        <v>24</v>
      </c>
      <c r="E52" s="56">
        <v>0</v>
      </c>
      <c r="F52" s="57">
        <v>1</v>
      </c>
      <c r="G52" s="57">
        <v>1</v>
      </c>
      <c r="H52" s="58" t="s">
        <v>12</v>
      </c>
      <c r="I52" s="59">
        <v>207</v>
      </c>
      <c r="J52" s="61">
        <v>0.75</v>
      </c>
      <c r="K52" s="168">
        <v>0.55000000000000004</v>
      </c>
      <c r="L52" s="62">
        <v>23.816666666666666</v>
      </c>
      <c r="M52" s="63">
        <f t="shared" si="5"/>
        <v>1.0195846355582376E-2</v>
      </c>
      <c r="O52" s="214">
        <f t="shared" si="1"/>
        <v>1.2</v>
      </c>
    </row>
    <row r="53" spans="1:15" s="64" customFormat="1">
      <c r="A53" s="215"/>
      <c r="B53" s="215"/>
      <c r="C53" s="81">
        <v>42538</v>
      </c>
      <c r="D53" s="55">
        <v>17</v>
      </c>
      <c r="E53" s="56">
        <v>26</v>
      </c>
      <c r="F53" s="57">
        <v>6.2E-2</v>
      </c>
      <c r="G53" s="57">
        <v>6.2E-2</v>
      </c>
      <c r="H53" s="58" t="s">
        <v>12</v>
      </c>
      <c r="I53" s="59">
        <v>196</v>
      </c>
      <c r="J53" s="61">
        <v>1.1499999999999999</v>
      </c>
      <c r="K53" s="168">
        <v>0.73</v>
      </c>
      <c r="L53" s="62">
        <v>23.816666666666666</v>
      </c>
      <c r="M53" s="63">
        <f t="shared" si="5"/>
        <v>1.4802858412549226E-2</v>
      </c>
      <c r="O53" s="212">
        <f t="shared" si="1"/>
        <v>0.78260869565217395</v>
      </c>
    </row>
    <row r="54" spans="1:15" s="64" customFormat="1">
      <c r="A54" s="215"/>
      <c r="B54" s="215"/>
      <c r="C54" s="81">
        <v>42538</v>
      </c>
      <c r="D54" s="55">
        <v>15</v>
      </c>
      <c r="E54" s="56">
        <v>33</v>
      </c>
      <c r="F54" s="57">
        <v>2.9000000000000001E-2</v>
      </c>
      <c r="G54" s="57">
        <v>2.9000000000000001E-2</v>
      </c>
      <c r="H54" s="58" t="s">
        <v>12</v>
      </c>
      <c r="I54" s="59">
        <v>227</v>
      </c>
      <c r="J54" s="61">
        <v>1.1499999999999999</v>
      </c>
      <c r="K54" s="168">
        <v>0.86</v>
      </c>
      <c r="L54" s="62">
        <v>23.816666666666666</v>
      </c>
      <c r="M54" s="63">
        <f t="shared" si="5"/>
        <v>1.7144126834942215E-2</v>
      </c>
      <c r="O54" s="212">
        <f t="shared" si="1"/>
        <v>0.78260869565217395</v>
      </c>
    </row>
    <row r="55" spans="1:15" s="64" customFormat="1">
      <c r="A55" s="215"/>
      <c r="B55" s="215"/>
      <c r="C55" s="81">
        <v>42538</v>
      </c>
      <c r="D55" s="55">
        <v>11</v>
      </c>
      <c r="E55" s="56">
        <v>47</v>
      </c>
      <c r="F55" s="57">
        <v>6.0000000000000001E-3</v>
      </c>
      <c r="G55" s="57">
        <v>6.0000000000000001E-3</v>
      </c>
      <c r="H55" s="58" t="s">
        <v>12</v>
      </c>
      <c r="I55" s="59">
        <v>92</v>
      </c>
      <c r="J55" s="60">
        <v>2.0099999999999998</v>
      </c>
      <c r="K55" s="168">
        <v>0.62</v>
      </c>
      <c r="L55" s="62">
        <v>7.8166666666666664</v>
      </c>
      <c r="M55" s="63">
        <f t="shared" si="5"/>
        <v>3.7002830329211978E-2</v>
      </c>
      <c r="O55" s="212">
        <f t="shared" si="1"/>
        <v>0.44776119402985076</v>
      </c>
    </row>
    <row r="56" spans="1:15" s="64" customFormat="1">
      <c r="A56" s="215"/>
      <c r="B56" s="215"/>
      <c r="C56" s="81">
        <v>42538</v>
      </c>
      <c r="D56" s="55">
        <v>8</v>
      </c>
      <c r="E56" s="56">
        <v>64</v>
      </c>
      <c r="F56" s="57">
        <v>1E-3</v>
      </c>
      <c r="G56" s="57">
        <v>1E-3</v>
      </c>
      <c r="H56" s="58" t="s">
        <v>12</v>
      </c>
      <c r="I56" s="59">
        <v>34</v>
      </c>
      <c r="J56" s="61">
        <v>4.16</v>
      </c>
      <c r="K56" s="168">
        <v>0.63</v>
      </c>
      <c r="L56" s="62">
        <v>23.816666666666666</v>
      </c>
      <c r="M56" s="63">
        <f t="shared" ref="M56" si="6">((J56*I56)/$I$2)*(24/L56)</f>
        <v>9.2888921644674466E-3</v>
      </c>
      <c r="O56" s="212">
        <f t="shared" si="1"/>
        <v>0.21634615384615383</v>
      </c>
    </row>
    <row r="57" spans="1:15" s="64" customFormat="1">
      <c r="A57" s="215"/>
      <c r="B57" s="215"/>
      <c r="C57" s="81">
        <v>42538</v>
      </c>
      <c r="D57" s="55">
        <v>5</v>
      </c>
      <c r="E57" s="56">
        <v>90</v>
      </c>
      <c r="F57" s="82" t="s">
        <v>13</v>
      </c>
      <c r="G57" s="82" t="s">
        <v>13</v>
      </c>
      <c r="H57" s="58" t="s">
        <v>12</v>
      </c>
      <c r="I57" s="59">
        <v>114</v>
      </c>
      <c r="J57" s="60">
        <v>6.96</v>
      </c>
      <c r="K57" s="168">
        <v>0.56999999999999995</v>
      </c>
      <c r="L57" s="62">
        <v>23.816666666666666</v>
      </c>
      <c r="M57" s="63">
        <f t="shared" ref="M57:M67" si="7">((J57*I57)/$I$2)*(24/L57)</f>
        <v>5.2108163171486512E-2</v>
      </c>
      <c r="O57" s="212">
        <f t="shared" si="1"/>
        <v>0.12931034482758622</v>
      </c>
    </row>
    <row r="58" spans="1:15" s="53" customFormat="1">
      <c r="A58" s="217">
        <v>309</v>
      </c>
      <c r="B58" s="217">
        <v>58</v>
      </c>
      <c r="C58" s="83">
        <v>42539</v>
      </c>
      <c r="D58" s="44">
        <v>24</v>
      </c>
      <c r="E58" s="45">
        <v>0</v>
      </c>
      <c r="F58" s="46">
        <v>1</v>
      </c>
      <c r="G58" s="46">
        <v>1</v>
      </c>
      <c r="H58" s="47" t="s">
        <v>12</v>
      </c>
      <c r="I58" s="48">
        <v>1758</v>
      </c>
      <c r="J58" s="49">
        <v>0.48</v>
      </c>
      <c r="K58" s="166">
        <v>1.35</v>
      </c>
      <c r="L58" s="51">
        <v>27.2</v>
      </c>
      <c r="M58" s="52">
        <f t="shared" si="7"/>
        <v>4.8524811384407771E-2</v>
      </c>
      <c r="O58" s="214">
        <f t="shared" si="1"/>
        <v>1.875</v>
      </c>
    </row>
    <row r="59" spans="1:15" s="53" customFormat="1">
      <c r="A59" s="217"/>
      <c r="B59" s="217"/>
      <c r="C59" s="83">
        <v>42539</v>
      </c>
      <c r="D59" s="44">
        <v>19</v>
      </c>
      <c r="E59" s="45">
        <v>13</v>
      </c>
      <c r="F59" s="46">
        <v>0.10299999999999999</v>
      </c>
      <c r="G59" s="46">
        <v>0.10299999999999999</v>
      </c>
      <c r="H59" s="47" t="s">
        <v>12</v>
      </c>
      <c r="I59" s="48">
        <v>294</v>
      </c>
      <c r="J59" s="50">
        <v>1.45</v>
      </c>
      <c r="K59" s="166">
        <v>1.41</v>
      </c>
      <c r="L59" s="51">
        <v>27.2</v>
      </c>
      <c r="M59" s="52">
        <f t="shared" si="7"/>
        <v>2.4514276513525116E-2</v>
      </c>
      <c r="O59" s="212">
        <f t="shared" si="1"/>
        <v>0.62068965517241381</v>
      </c>
    </row>
    <row r="60" spans="1:15" s="53" customFormat="1">
      <c r="A60" s="217"/>
      <c r="B60" s="217"/>
      <c r="C60" s="83">
        <v>42539</v>
      </c>
      <c r="D60" s="44">
        <v>15</v>
      </c>
      <c r="E60" s="85">
        <v>15</v>
      </c>
      <c r="F60" s="46">
        <v>6.2E-2</v>
      </c>
      <c r="G60" s="46">
        <v>6.2E-2</v>
      </c>
      <c r="H60" s="47" t="s">
        <v>12</v>
      </c>
      <c r="I60" s="48">
        <v>1830</v>
      </c>
      <c r="J60" s="49">
        <v>0.5</v>
      </c>
      <c r="K60" s="166">
        <v>1.44</v>
      </c>
      <c r="L60" s="51">
        <v>27.2</v>
      </c>
      <c r="M60" s="52">
        <f t="shared" si="7"/>
        <v>5.2616849659571856E-2</v>
      </c>
      <c r="O60" s="214">
        <f t="shared" si="1"/>
        <v>1.7999999999999998</v>
      </c>
    </row>
    <row r="61" spans="1:15" s="53" customFormat="1">
      <c r="A61" s="217"/>
      <c r="B61" s="217"/>
      <c r="C61" s="83">
        <v>42539</v>
      </c>
      <c r="D61" s="44">
        <v>14</v>
      </c>
      <c r="E61" s="45">
        <v>20</v>
      </c>
      <c r="F61" s="46">
        <v>2.8000000000000001E-2</v>
      </c>
      <c r="G61" s="46">
        <v>2.8000000000000001E-2</v>
      </c>
      <c r="H61" s="47" t="s">
        <v>12</v>
      </c>
      <c r="I61" s="48">
        <v>1363</v>
      </c>
      <c r="J61" s="50">
        <v>2.48</v>
      </c>
      <c r="K61" s="166">
        <v>2.0099999999999998</v>
      </c>
      <c r="L61" s="51">
        <v>27.2</v>
      </c>
      <c r="M61" s="52">
        <f t="shared" si="7"/>
        <v>0.19437986873581548</v>
      </c>
      <c r="O61" s="212">
        <f t="shared" si="1"/>
        <v>0.36290322580645157</v>
      </c>
    </row>
    <row r="62" spans="1:15" s="53" customFormat="1">
      <c r="A62" s="217"/>
      <c r="B62" s="217"/>
      <c r="C62" s="83">
        <v>42539</v>
      </c>
      <c r="D62" s="44">
        <v>11</v>
      </c>
      <c r="E62" s="45">
        <v>25</v>
      </c>
      <c r="F62" s="46">
        <v>1.2E-2</v>
      </c>
      <c r="G62" s="46">
        <v>1.2E-2</v>
      </c>
      <c r="H62" s="47" t="s">
        <v>12</v>
      </c>
      <c r="I62" s="48">
        <v>521</v>
      </c>
      <c r="J62" s="50">
        <v>4.22</v>
      </c>
      <c r="K62" s="166">
        <v>1.33</v>
      </c>
      <c r="L62" s="51">
        <v>27.2</v>
      </c>
      <c r="M62" s="52">
        <f t="shared" si="7"/>
        <v>0.12643110163773538</v>
      </c>
      <c r="O62" s="212">
        <f t="shared" si="1"/>
        <v>0.21327014218009477</v>
      </c>
    </row>
    <row r="63" spans="1:15" s="53" customFormat="1">
      <c r="A63" s="217"/>
      <c r="B63" s="217"/>
      <c r="C63" s="83">
        <v>42539</v>
      </c>
      <c r="D63" s="44">
        <v>10</v>
      </c>
      <c r="E63" s="45">
        <v>28</v>
      </c>
      <c r="F63" s="46">
        <v>6.0000000000000001E-3</v>
      </c>
      <c r="G63" s="46">
        <v>6.0000000000000001E-3</v>
      </c>
      <c r="H63" s="47" t="s">
        <v>12</v>
      </c>
      <c r="I63" s="48">
        <v>332</v>
      </c>
      <c r="J63" s="49">
        <v>5.17</v>
      </c>
      <c r="K63" s="166">
        <v>1.1599999999999999</v>
      </c>
      <c r="L63" s="51">
        <v>27.2</v>
      </c>
      <c r="M63" s="52">
        <f t="shared" si="7"/>
        <v>9.8703459485984177E-2</v>
      </c>
      <c r="O63" s="212">
        <f t="shared" si="1"/>
        <v>0.17408123791102514</v>
      </c>
    </row>
    <row r="64" spans="1:15" s="53" customFormat="1">
      <c r="A64" s="217"/>
      <c r="B64" s="217"/>
      <c r="C64" s="83">
        <v>42539</v>
      </c>
      <c r="D64" s="44">
        <v>8</v>
      </c>
      <c r="E64" s="45">
        <v>38</v>
      </c>
      <c r="F64" s="84">
        <v>1E-3</v>
      </c>
      <c r="G64" s="84">
        <v>1E-3</v>
      </c>
      <c r="H64" s="47" t="s">
        <v>12</v>
      </c>
      <c r="I64" s="48">
        <v>94</v>
      </c>
      <c r="J64" s="50">
        <v>5.51</v>
      </c>
      <c r="K64" s="166">
        <v>0.67</v>
      </c>
      <c r="L64" s="51">
        <v>27.2</v>
      </c>
      <c r="M64" s="52">
        <f t="shared" si="7"/>
        <v>2.9784012145003983E-2</v>
      </c>
      <c r="O64" s="212">
        <f t="shared" si="1"/>
        <v>0.16333938294010888</v>
      </c>
    </row>
    <row r="65" spans="1:15" s="64" customFormat="1">
      <c r="A65" s="215">
        <v>312</v>
      </c>
      <c r="B65" s="215">
        <v>66</v>
      </c>
      <c r="C65" s="81">
        <v>42540</v>
      </c>
      <c r="D65" s="55">
        <v>24</v>
      </c>
      <c r="E65" s="56">
        <v>0</v>
      </c>
      <c r="F65" s="57">
        <v>1</v>
      </c>
      <c r="G65" s="57">
        <v>1</v>
      </c>
      <c r="H65" s="58" t="s">
        <v>12</v>
      </c>
      <c r="I65" s="59">
        <v>382</v>
      </c>
      <c r="J65" s="61">
        <v>3.65</v>
      </c>
      <c r="K65" s="168">
        <v>0.57999999999999996</v>
      </c>
      <c r="L65" s="62">
        <v>23.433333333333334</v>
      </c>
      <c r="M65" s="63">
        <f t="shared" si="7"/>
        <v>9.3066805898154345E-2</v>
      </c>
      <c r="O65" s="212">
        <f t="shared" si="1"/>
        <v>0.24657534246575341</v>
      </c>
    </row>
    <row r="66" spans="1:15" s="64" customFormat="1">
      <c r="A66" s="215"/>
      <c r="B66" s="215"/>
      <c r="C66" s="81">
        <v>42540</v>
      </c>
      <c r="D66" s="55">
        <v>19</v>
      </c>
      <c r="E66" s="56">
        <v>11</v>
      </c>
      <c r="F66" s="57">
        <v>0.25</v>
      </c>
      <c r="G66" s="57">
        <v>0.25</v>
      </c>
      <c r="H66" s="58" t="s">
        <v>12</v>
      </c>
      <c r="I66" s="59">
        <v>150</v>
      </c>
      <c r="J66" s="61">
        <v>3.81</v>
      </c>
      <c r="K66" s="168">
        <v>0.44</v>
      </c>
      <c r="L66" s="62">
        <v>23.433333333333334</v>
      </c>
      <c r="M66" s="63">
        <f t="shared" si="7"/>
        <v>3.8146510486118633E-2</v>
      </c>
      <c r="O66" s="212">
        <f t="shared" si="1"/>
        <v>0.23622047244094488</v>
      </c>
    </row>
    <row r="67" spans="1:15" s="64" customFormat="1">
      <c r="A67" s="215"/>
      <c r="B67" s="215"/>
      <c r="C67" s="81">
        <v>42540</v>
      </c>
      <c r="D67" s="55">
        <v>15</v>
      </c>
      <c r="E67" s="56">
        <v>18</v>
      </c>
      <c r="F67" s="57">
        <v>0.10299999999999999</v>
      </c>
      <c r="G67" s="57">
        <v>0.10299999999999999</v>
      </c>
      <c r="H67" s="58" t="s">
        <v>12</v>
      </c>
      <c r="I67" s="59">
        <v>260</v>
      </c>
      <c r="J67" s="61">
        <v>5.89</v>
      </c>
      <c r="K67" s="168">
        <v>0.77</v>
      </c>
      <c r="L67" s="62">
        <v>23.433333333333334</v>
      </c>
      <c r="M67" s="63">
        <f t="shared" si="7"/>
        <v>0.10221796353183213</v>
      </c>
      <c r="O67" s="212">
        <f t="shared" si="1"/>
        <v>0.15280135823429541</v>
      </c>
    </row>
    <row r="68" spans="1:15" s="64" customFormat="1">
      <c r="A68" s="215"/>
      <c r="B68" s="215"/>
      <c r="C68" s="81">
        <v>42540</v>
      </c>
      <c r="D68" s="55">
        <v>14</v>
      </c>
      <c r="E68" s="56">
        <v>28</v>
      </c>
      <c r="F68" s="57">
        <v>2.8000000000000001E-2</v>
      </c>
      <c r="G68" s="57">
        <v>2.8000000000000001E-2</v>
      </c>
      <c r="H68" s="58" t="s">
        <v>12</v>
      </c>
      <c r="I68" s="59">
        <v>50</v>
      </c>
      <c r="J68" s="61">
        <v>6.52</v>
      </c>
      <c r="K68" s="168">
        <v>0.46</v>
      </c>
      <c r="L68" s="62">
        <v>23.433333333333334</v>
      </c>
      <c r="M68" s="63">
        <f t="shared" ref="M68" si="8">((J68*I68)/$I$2)*(24/L68)</f>
        <v>2.1759864249299515E-2</v>
      </c>
      <c r="O68" s="212">
        <f t="shared" si="1"/>
        <v>0.13803680981595093</v>
      </c>
    </row>
    <row r="69" spans="1:15" s="64" customFormat="1">
      <c r="A69" s="215"/>
      <c r="B69" s="215"/>
      <c r="C69" s="81">
        <v>42540</v>
      </c>
      <c r="D69" s="55">
        <v>10</v>
      </c>
      <c r="E69" s="56">
        <v>40</v>
      </c>
      <c r="F69" s="57">
        <v>6.0000000000000001E-3</v>
      </c>
      <c r="G69" s="57">
        <v>6.0000000000000001E-3</v>
      </c>
      <c r="H69" s="58" t="s">
        <v>12</v>
      </c>
      <c r="I69" s="59">
        <v>21</v>
      </c>
      <c r="J69" s="61">
        <v>7.18</v>
      </c>
      <c r="K69" s="168">
        <v>0.43</v>
      </c>
      <c r="L69" s="62">
        <v>23.433333333333334</v>
      </c>
      <c r="M69" s="63">
        <f>((J69*I69)/$I$2)*(24/L69)</f>
        <v>1.0064270955550248E-2</v>
      </c>
      <c r="O69" s="212">
        <f t="shared" ref="O69:O131" si="9">0.009/J69*100</f>
        <v>0.12534818941504178</v>
      </c>
    </row>
    <row r="70" spans="1:15" s="64" customFormat="1">
      <c r="A70" s="215"/>
      <c r="B70" s="215"/>
      <c r="C70" s="81">
        <v>42540</v>
      </c>
      <c r="D70" s="55">
        <v>8</v>
      </c>
      <c r="E70" s="56">
        <v>54</v>
      </c>
      <c r="F70" s="57">
        <v>1E-3</v>
      </c>
      <c r="G70" s="57">
        <v>1E-3</v>
      </c>
      <c r="H70" s="58" t="s">
        <v>12</v>
      </c>
      <c r="I70" s="59">
        <v>16</v>
      </c>
      <c r="J70" s="61">
        <v>7.48</v>
      </c>
      <c r="K70" s="168">
        <v>0.26</v>
      </c>
      <c r="L70" s="62">
        <v>23.433333333333334</v>
      </c>
      <c r="M70" s="63">
        <f>((J70*I70)/$I$2)*(24/L70)</f>
        <v>7.9884066053870131E-3</v>
      </c>
      <c r="O70" s="212">
        <f t="shared" si="9"/>
        <v>0.12032085561497324</v>
      </c>
    </row>
    <row r="71" spans="1:15" s="53" customFormat="1">
      <c r="A71" s="217">
        <v>318</v>
      </c>
      <c r="B71" s="217">
        <v>73</v>
      </c>
      <c r="C71" s="83">
        <v>42541</v>
      </c>
      <c r="D71" s="44">
        <v>24</v>
      </c>
      <c r="E71" s="45">
        <v>0</v>
      </c>
      <c r="F71" s="46">
        <v>1</v>
      </c>
      <c r="G71" s="46">
        <v>1</v>
      </c>
      <c r="H71" s="47" t="s">
        <v>12</v>
      </c>
      <c r="I71" s="48">
        <v>66</v>
      </c>
      <c r="J71" s="49">
        <v>4.6500000000000004</v>
      </c>
      <c r="K71" s="166">
        <v>0.23</v>
      </c>
      <c r="L71" s="51">
        <v>23.9</v>
      </c>
      <c r="M71" s="52">
        <f>((J71*I71)/$I$2)*(24/L71)</f>
        <v>2.0084990903181051E-2</v>
      </c>
      <c r="O71" s="212">
        <f t="shared" si="9"/>
        <v>0.19354838709677416</v>
      </c>
    </row>
    <row r="72" spans="1:15" s="53" customFormat="1">
      <c r="A72" s="217"/>
      <c r="B72" s="217"/>
      <c r="C72" s="83">
        <v>42541</v>
      </c>
      <c r="D72" s="44">
        <v>19</v>
      </c>
      <c r="E72" s="45">
        <v>12</v>
      </c>
      <c r="F72" s="46">
        <v>0.25</v>
      </c>
      <c r="G72" s="46">
        <v>0.25</v>
      </c>
      <c r="H72" s="47" t="s">
        <v>12</v>
      </c>
      <c r="I72" s="48">
        <v>44</v>
      </c>
      <c r="J72" s="50">
        <v>5.08</v>
      </c>
      <c r="K72" s="166">
        <v>0.23</v>
      </c>
      <c r="L72" s="51">
        <v>23.9</v>
      </c>
      <c r="M72" s="52">
        <f>((J72*I72)/$I$2)*(24/L72)</f>
        <v>1.4628208428409997E-2</v>
      </c>
      <c r="O72" s="212">
        <f t="shared" si="9"/>
        <v>0.17716535433070862</v>
      </c>
    </row>
    <row r="73" spans="1:15" s="53" customFormat="1">
      <c r="A73" s="217"/>
      <c r="B73" s="217"/>
      <c r="C73" s="83">
        <v>42541</v>
      </c>
      <c r="D73" s="44">
        <v>15</v>
      </c>
      <c r="E73" s="85">
        <v>19</v>
      </c>
      <c r="F73" s="46">
        <v>0.10299999999999999</v>
      </c>
      <c r="G73" s="46">
        <v>0.10299999999999999</v>
      </c>
      <c r="H73" s="47" t="s">
        <v>12</v>
      </c>
      <c r="I73" s="48">
        <v>18.600000000000001</v>
      </c>
      <c r="J73" s="49">
        <v>6.38</v>
      </c>
      <c r="K73" s="166">
        <v>0.27</v>
      </c>
      <c r="L73" s="51">
        <v>23.9</v>
      </c>
      <c r="M73" s="52">
        <f>((J73*I73)/$I$2)*(24/L73)</f>
        <v>7.7661964825633395E-3</v>
      </c>
      <c r="O73" s="212">
        <f t="shared" si="9"/>
        <v>0.14106583072100312</v>
      </c>
    </row>
    <row r="74" spans="1:15" s="53" customFormat="1">
      <c r="A74" s="217"/>
      <c r="B74" s="217"/>
      <c r="C74" s="83">
        <v>42541</v>
      </c>
      <c r="D74" s="44">
        <v>13</v>
      </c>
      <c r="E74" s="45">
        <v>30</v>
      </c>
      <c r="F74" s="46">
        <v>2.8000000000000001E-2</v>
      </c>
      <c r="G74" s="46">
        <v>2.8000000000000001E-2</v>
      </c>
      <c r="H74" s="47" t="s">
        <v>12</v>
      </c>
      <c r="I74" s="48">
        <v>12.8</v>
      </c>
      <c r="J74" s="50">
        <v>8.93</v>
      </c>
      <c r="K74" s="166">
        <v>0.24</v>
      </c>
      <c r="L74" s="51">
        <v>23.9</v>
      </c>
      <c r="M74" s="52">
        <f t="shared" ref="M74" si="10">((J74*I74)/$I$2)*(24/L74)</f>
        <v>7.4805956343995004E-3</v>
      </c>
      <c r="O74" s="212">
        <f t="shared" si="9"/>
        <v>0.1007838745800672</v>
      </c>
    </row>
    <row r="75" spans="1:15" s="53" customFormat="1">
      <c r="A75" s="217"/>
      <c r="B75" s="217"/>
      <c r="C75" s="83">
        <v>42541</v>
      </c>
      <c r="D75" s="44">
        <v>11</v>
      </c>
      <c r="E75" s="45">
        <v>43</v>
      </c>
      <c r="F75" s="46">
        <v>6.0000000000000001E-3</v>
      </c>
      <c r="G75" s="46">
        <v>6.0000000000000001E-3</v>
      </c>
      <c r="H75" s="47" t="s">
        <v>12</v>
      </c>
      <c r="I75" s="48">
        <v>10.1</v>
      </c>
      <c r="J75" s="50">
        <v>7.57</v>
      </c>
      <c r="K75" s="166">
        <v>0.21</v>
      </c>
      <c r="L75" s="51">
        <v>23.9</v>
      </c>
      <c r="M75" s="52">
        <f>((J75*I75)/$I$2)*(24/L75)</f>
        <v>5.0037085353030744E-3</v>
      </c>
      <c r="O75" s="212">
        <f t="shared" si="9"/>
        <v>0.11889035667106999</v>
      </c>
    </row>
    <row r="76" spans="1:15" s="53" customFormat="1">
      <c r="A76" s="217"/>
      <c r="B76" s="217"/>
      <c r="C76" s="83">
        <v>42541</v>
      </c>
      <c r="D76" s="44">
        <v>10</v>
      </c>
      <c r="E76" s="45">
        <v>59</v>
      </c>
      <c r="F76" s="84">
        <v>1E-3</v>
      </c>
      <c r="G76" s="84">
        <v>1E-3</v>
      </c>
      <c r="H76" s="47" t="s">
        <v>12</v>
      </c>
      <c r="I76" s="48">
        <v>8.8000000000000007</v>
      </c>
      <c r="J76" s="49">
        <v>6.98</v>
      </c>
      <c r="K76" s="166">
        <v>0.26</v>
      </c>
      <c r="L76" s="51">
        <v>23.9</v>
      </c>
      <c r="M76" s="52">
        <f>((J76*I76)/$I$2)*(24/L76)</f>
        <v>4.01987774922448E-3</v>
      </c>
      <c r="O76" s="212">
        <f t="shared" si="9"/>
        <v>0.12893982808022919</v>
      </c>
    </row>
    <row r="77" spans="1:15" s="64" customFormat="1" ht="15" thickBot="1">
      <c r="A77" s="219">
        <v>324</v>
      </c>
      <c r="B77" s="219">
        <v>81</v>
      </c>
      <c r="C77" s="81">
        <v>42542</v>
      </c>
      <c r="D77" s="55">
        <v>24</v>
      </c>
      <c r="E77" s="56">
        <v>0</v>
      </c>
      <c r="F77" s="57">
        <v>1</v>
      </c>
      <c r="G77" s="57">
        <v>1</v>
      </c>
      <c r="H77" s="58" t="s">
        <v>12</v>
      </c>
      <c r="I77" s="59">
        <v>52.6</v>
      </c>
      <c r="J77" s="61">
        <v>8</v>
      </c>
      <c r="K77" s="168">
        <v>0.24</v>
      </c>
      <c r="L77" s="62">
        <v>22.016666666666666</v>
      </c>
      <c r="M77" s="63">
        <f>((J77*I77)/$I$2)*(24/L77)</f>
        <v>2.9894880091313896E-2</v>
      </c>
      <c r="O77" s="212">
        <f t="shared" si="9"/>
        <v>0.11249999999999999</v>
      </c>
    </row>
    <row r="78" spans="1:15" s="64" customFormat="1" ht="16" thickTop="1" thickBot="1">
      <c r="A78" s="219"/>
      <c r="B78" s="219"/>
      <c r="C78" s="81">
        <v>42542</v>
      </c>
      <c r="D78" s="55">
        <v>19</v>
      </c>
      <c r="E78" s="56">
        <v>12</v>
      </c>
      <c r="F78" s="57">
        <v>0.25</v>
      </c>
      <c r="G78" s="57">
        <v>0.25</v>
      </c>
      <c r="H78" s="58" t="s">
        <v>12</v>
      </c>
      <c r="I78" s="59">
        <v>40.1</v>
      </c>
      <c r="J78" s="61">
        <v>7.85</v>
      </c>
      <c r="K78" s="168">
        <v>0.22</v>
      </c>
      <c r="L78" s="62">
        <v>22.016666666666666</v>
      </c>
      <c r="M78" s="63">
        <f>((J78*I78)/$I$2)*(24/L78)</f>
        <v>2.2363260051198302E-2</v>
      </c>
      <c r="O78" s="212">
        <f t="shared" si="9"/>
        <v>0.11464968152866241</v>
      </c>
    </row>
    <row r="79" spans="1:15" s="64" customFormat="1" ht="16" thickTop="1" thickBot="1">
      <c r="A79" s="219"/>
      <c r="B79" s="219"/>
      <c r="C79" s="81">
        <v>42542</v>
      </c>
      <c r="D79" s="55">
        <v>15</v>
      </c>
      <c r="E79" s="56">
        <v>20</v>
      </c>
      <c r="F79" s="57">
        <v>0.10299999999999999</v>
      </c>
      <c r="G79" s="57">
        <v>0.10299999999999999</v>
      </c>
      <c r="H79" s="58" t="s">
        <v>12</v>
      </c>
      <c r="I79" s="59">
        <v>33.9</v>
      </c>
      <c r="J79" s="61">
        <v>6.38</v>
      </c>
      <c r="K79" s="168">
        <v>0.24</v>
      </c>
      <c r="L79" s="62">
        <v>22.016666666666666</v>
      </c>
      <c r="M79" s="63">
        <f t="shared" ref="M79:M82" si="11">((J79*I79)/$I$2)*(24/L79)</f>
        <v>1.5365314771648174E-2</v>
      </c>
      <c r="O79" s="212">
        <f t="shared" si="9"/>
        <v>0.14106583072100312</v>
      </c>
    </row>
    <row r="80" spans="1:15" s="64" customFormat="1" ht="16" thickTop="1" thickBot="1">
      <c r="A80" s="219"/>
      <c r="B80" s="219"/>
      <c r="C80" s="81">
        <v>42542</v>
      </c>
      <c r="D80" s="55">
        <v>13</v>
      </c>
      <c r="E80" s="56">
        <v>31</v>
      </c>
      <c r="F80" s="57">
        <v>2.8000000000000001E-2</v>
      </c>
      <c r="G80" s="57">
        <v>2.8000000000000001E-2</v>
      </c>
      <c r="H80" s="58" t="s">
        <v>12</v>
      </c>
      <c r="I80" s="59">
        <v>14.3</v>
      </c>
      <c r="J80" s="61">
        <v>7.6</v>
      </c>
      <c r="K80" s="168">
        <v>0.17</v>
      </c>
      <c r="L80" s="62">
        <v>22.016666666666666</v>
      </c>
      <c r="M80" s="63">
        <f>((J80*I80)/$I$2)*(24/L80)</f>
        <v>7.7209495444961838E-3</v>
      </c>
      <c r="O80" s="212">
        <f t="shared" si="9"/>
        <v>0.11842105263157893</v>
      </c>
    </row>
    <row r="81" spans="1:15" s="64" customFormat="1" ht="16" thickTop="1" thickBot="1">
      <c r="A81" s="219"/>
      <c r="B81" s="219"/>
      <c r="C81" s="81">
        <v>42542</v>
      </c>
      <c r="D81" s="55">
        <v>10</v>
      </c>
      <c r="E81" s="56">
        <v>45</v>
      </c>
      <c r="F81" s="57">
        <v>6.0000000000000001E-3</v>
      </c>
      <c r="G81" s="57">
        <v>6.0000000000000001E-3</v>
      </c>
      <c r="H81" s="58" t="s">
        <v>12</v>
      </c>
      <c r="I81" s="59">
        <v>8.6</v>
      </c>
      <c r="J81" s="61">
        <v>8.61</v>
      </c>
      <c r="K81" s="168">
        <v>0.19</v>
      </c>
      <c r="L81" s="62">
        <v>22.016666666666666</v>
      </c>
      <c r="M81" s="63">
        <f>((J81*I81)/$I$2)*(24/L81)</f>
        <v>5.260447460174498E-3</v>
      </c>
      <c r="O81" s="212">
        <f t="shared" si="9"/>
        <v>0.10452961672473868</v>
      </c>
    </row>
    <row r="82" spans="1:15" s="64" customFormat="1" ht="15" thickTop="1">
      <c r="A82" s="220"/>
      <c r="B82" s="220"/>
      <c r="C82" s="81">
        <v>42542</v>
      </c>
      <c r="D82" s="90">
        <v>8</v>
      </c>
      <c r="E82" s="91">
        <v>60</v>
      </c>
      <c r="F82" s="92">
        <v>1E-3</v>
      </c>
      <c r="G82" s="92">
        <v>1E-3</v>
      </c>
      <c r="H82" s="93" t="s">
        <v>12</v>
      </c>
      <c r="I82" s="94">
        <v>5.0999999999999996</v>
      </c>
      <c r="J82" s="61">
        <v>7.99</v>
      </c>
      <c r="K82" s="168">
        <v>0.18</v>
      </c>
      <c r="L82" s="62">
        <v>22.016666666666666</v>
      </c>
      <c r="M82" s="63">
        <f t="shared" si="11"/>
        <v>2.8949298213900897E-3</v>
      </c>
      <c r="O82" s="212">
        <f t="shared" si="9"/>
        <v>0.11264080100125155</v>
      </c>
    </row>
    <row r="83" spans="1:15">
      <c r="A83" s="231">
        <v>403</v>
      </c>
      <c r="B83" s="231">
        <v>90</v>
      </c>
      <c r="C83" s="232">
        <v>42546</v>
      </c>
      <c r="D83" s="115">
        <v>27</v>
      </c>
      <c r="E83" s="99">
        <v>0</v>
      </c>
      <c r="F83" s="100"/>
      <c r="G83" s="100">
        <v>0.1</v>
      </c>
      <c r="H83" s="195" t="s">
        <v>15</v>
      </c>
      <c r="I83" s="48">
        <v>33.5</v>
      </c>
      <c r="J83" s="101">
        <v>6.1</v>
      </c>
      <c r="K83" s="171">
        <v>0.2</v>
      </c>
      <c r="L83" s="103">
        <v>24.833333333333332</v>
      </c>
      <c r="M83" s="104">
        <f t="shared" ref="M83:M95" si="12">((J83*I83)/$I$2)*(24/L83)</f>
        <v>1.2870999573101175E-2</v>
      </c>
      <c r="O83" s="212">
        <f t="shared" si="9"/>
        <v>0.14754098360655737</v>
      </c>
    </row>
    <row r="84" spans="1:15">
      <c r="A84" s="231"/>
      <c r="B84" s="231"/>
      <c r="C84" s="232"/>
      <c r="D84" s="115">
        <v>17</v>
      </c>
      <c r="E84" s="99">
        <v>7</v>
      </c>
      <c r="F84" s="89"/>
      <c r="G84" s="100">
        <v>2.8000000000000001E-2</v>
      </c>
      <c r="H84" s="195" t="s">
        <v>15</v>
      </c>
      <c r="I84" s="48">
        <v>14.2</v>
      </c>
      <c r="J84" s="101">
        <v>6.77</v>
      </c>
      <c r="K84" s="171">
        <v>0.08</v>
      </c>
      <c r="L84" s="103">
        <v>24.833333333333332</v>
      </c>
      <c r="M84" s="104">
        <f t="shared" si="12"/>
        <v>6.0550069633496855E-3</v>
      </c>
      <c r="O84" s="212">
        <f t="shared" si="9"/>
        <v>0.13293943870014771</v>
      </c>
    </row>
    <row r="85" spans="1:15">
      <c r="A85" s="231"/>
      <c r="B85" s="231"/>
      <c r="C85" s="232"/>
      <c r="D85" s="115">
        <v>16</v>
      </c>
      <c r="E85" s="99">
        <v>15</v>
      </c>
      <c r="F85" s="100"/>
      <c r="G85" s="100">
        <v>1.2E-2</v>
      </c>
      <c r="H85" s="195" t="s">
        <v>15</v>
      </c>
      <c r="I85" s="48">
        <v>8.8000000000000007</v>
      </c>
      <c r="J85" s="102">
        <v>8.44</v>
      </c>
      <c r="K85" s="171">
        <v>0.08</v>
      </c>
      <c r="L85" s="103">
        <v>24.833333333333332</v>
      </c>
      <c r="M85" s="104">
        <f t="shared" si="12"/>
        <v>4.6780273075281162E-3</v>
      </c>
      <c r="O85" s="212">
        <f t="shared" si="9"/>
        <v>0.10663507109004738</v>
      </c>
    </row>
    <row r="86" spans="1:15">
      <c r="A86" s="231"/>
      <c r="B86" s="231"/>
      <c r="C86" s="232"/>
      <c r="D86" s="115">
        <v>13</v>
      </c>
      <c r="E86" s="99">
        <v>24</v>
      </c>
      <c r="F86" s="100"/>
      <c r="G86" s="100">
        <v>6.0000000000000001E-3</v>
      </c>
      <c r="H86" s="195" t="s">
        <v>15</v>
      </c>
      <c r="I86" s="48">
        <v>7.2</v>
      </c>
      <c r="J86" s="102">
        <v>12.17</v>
      </c>
      <c r="K86" s="171">
        <v>0.09</v>
      </c>
      <c r="L86" s="103">
        <v>24.833333333333332</v>
      </c>
      <c r="M86" s="104">
        <f t="shared" si="12"/>
        <v>5.5190039960529352E-3</v>
      </c>
      <c r="O86" s="212">
        <f t="shared" si="9"/>
        <v>7.3952341824157761E-2</v>
      </c>
    </row>
    <row r="87" spans="1:15">
      <c r="A87" s="231"/>
      <c r="B87" s="231"/>
      <c r="C87" s="232"/>
      <c r="D87" s="115">
        <v>38</v>
      </c>
      <c r="E87" s="99">
        <v>38</v>
      </c>
      <c r="F87" s="100"/>
      <c r="G87" s="100">
        <v>6.0000000000000001E-3</v>
      </c>
      <c r="H87" s="195" t="s">
        <v>15</v>
      </c>
      <c r="I87" s="48">
        <v>7.8</v>
      </c>
      <c r="J87" s="102">
        <v>11.69</v>
      </c>
      <c r="K87" s="171">
        <v>0.1</v>
      </c>
      <c r="L87" s="103">
        <v>24.833333333333332</v>
      </c>
      <c r="M87" s="104">
        <f t="shared" si="12"/>
        <v>5.7431048841424578E-3</v>
      </c>
      <c r="O87" s="212">
        <f t="shared" si="9"/>
        <v>7.6988879384088965E-2</v>
      </c>
    </row>
    <row r="88" spans="1:15" s="87" customFormat="1" ht="15" thickBot="1">
      <c r="A88" s="231"/>
      <c r="B88" s="231"/>
      <c r="C88" s="232"/>
      <c r="D88" s="116">
        <v>10</v>
      </c>
      <c r="E88" s="110">
        <v>55</v>
      </c>
      <c r="F88" s="111"/>
      <c r="G88" s="111">
        <v>1E-3</v>
      </c>
      <c r="H88" s="196" t="s">
        <v>15</v>
      </c>
      <c r="I88" s="70">
        <v>6.4</v>
      </c>
      <c r="J88" s="112">
        <v>11.74</v>
      </c>
      <c r="K88" s="172">
        <v>0.09</v>
      </c>
      <c r="L88" s="113">
        <v>24.833333333333332</v>
      </c>
      <c r="M88" s="114">
        <f t="shared" si="12"/>
        <v>4.7324464102007835E-3</v>
      </c>
      <c r="O88" s="212">
        <f t="shared" si="9"/>
        <v>7.6660988074957401E-2</v>
      </c>
    </row>
    <row r="89" spans="1:15">
      <c r="A89" s="231"/>
      <c r="B89" s="231"/>
      <c r="C89" s="232"/>
      <c r="D89" s="117">
        <v>27</v>
      </c>
      <c r="E89" s="105">
        <v>0</v>
      </c>
      <c r="F89" s="106"/>
      <c r="G89" s="106">
        <v>1</v>
      </c>
      <c r="H89" s="197"/>
      <c r="I89" s="78">
        <v>24.3</v>
      </c>
      <c r="J89" s="107">
        <v>6.1</v>
      </c>
      <c r="K89" s="173">
        <v>0.2</v>
      </c>
      <c r="L89" s="108">
        <v>24.833333333333332</v>
      </c>
      <c r="M89" s="109">
        <f t="shared" si="12"/>
        <v>9.33627730227936E-3</v>
      </c>
      <c r="O89" s="212">
        <f t="shared" si="9"/>
        <v>0.14754098360655737</v>
      </c>
    </row>
    <row r="90" spans="1:15">
      <c r="A90" s="231"/>
      <c r="B90" s="231"/>
      <c r="C90" s="232"/>
      <c r="D90" s="115">
        <v>17</v>
      </c>
      <c r="E90" s="99">
        <v>7</v>
      </c>
      <c r="F90" s="100"/>
      <c r="G90" s="100">
        <v>0.5</v>
      </c>
      <c r="H90" s="195"/>
      <c r="I90" s="48">
        <v>9.1999999999999993</v>
      </c>
      <c r="J90" s="101">
        <v>6.77</v>
      </c>
      <c r="K90" s="171">
        <v>0.08</v>
      </c>
      <c r="L90" s="103">
        <v>24.833333333333332</v>
      </c>
      <c r="M90" s="104">
        <f t="shared" si="12"/>
        <v>3.9229622579448663E-3</v>
      </c>
      <c r="O90" s="212">
        <f t="shared" si="9"/>
        <v>0.13293943870014771</v>
      </c>
    </row>
    <row r="91" spans="1:15">
      <c r="A91" s="231"/>
      <c r="B91" s="231"/>
      <c r="C91" s="232"/>
      <c r="D91" s="115">
        <v>16</v>
      </c>
      <c r="E91" s="99">
        <v>15</v>
      </c>
      <c r="F91" s="100"/>
      <c r="G91" s="100">
        <v>1.2E-2</v>
      </c>
      <c r="H91" s="195"/>
      <c r="I91" s="48">
        <v>8.8000000000000007</v>
      </c>
      <c r="J91" s="102">
        <v>8.44</v>
      </c>
      <c r="K91" s="171">
        <v>0.08</v>
      </c>
      <c r="L91" s="103">
        <v>24.833333333333332</v>
      </c>
      <c r="M91" s="104">
        <f t="shared" si="12"/>
        <v>4.6780273075281162E-3</v>
      </c>
      <c r="O91" s="212">
        <f t="shared" si="9"/>
        <v>0.10663507109004738</v>
      </c>
    </row>
    <row r="92" spans="1:15">
      <c r="A92" s="231"/>
      <c r="B92" s="231"/>
      <c r="C92" s="232"/>
      <c r="D92" s="115">
        <v>13</v>
      </c>
      <c r="E92" s="99">
        <v>24</v>
      </c>
      <c r="F92" s="100"/>
      <c r="G92" s="100">
        <v>6.0000000000000001E-3</v>
      </c>
      <c r="H92" s="195"/>
      <c r="I92" s="48">
        <v>7.2</v>
      </c>
      <c r="J92" s="102">
        <v>12.17</v>
      </c>
      <c r="K92" s="171">
        <v>0.09</v>
      </c>
      <c r="L92" s="103">
        <v>24.833333333333332</v>
      </c>
      <c r="M92" s="104">
        <f t="shared" si="12"/>
        <v>5.5190039960529352E-3</v>
      </c>
      <c r="O92" s="212">
        <f t="shared" si="9"/>
        <v>7.3952341824157761E-2</v>
      </c>
    </row>
    <row r="93" spans="1:15">
      <c r="A93" s="231"/>
      <c r="B93" s="231"/>
      <c r="C93" s="232"/>
      <c r="D93" s="115">
        <v>38</v>
      </c>
      <c r="E93" s="99">
        <v>38</v>
      </c>
      <c r="F93" s="100"/>
      <c r="G93" s="100">
        <v>6.0000000000000001E-3</v>
      </c>
      <c r="H93" s="195"/>
      <c r="I93" s="48">
        <v>7.8</v>
      </c>
      <c r="J93" s="102">
        <v>11.69</v>
      </c>
      <c r="K93" s="171">
        <v>0.1</v>
      </c>
      <c r="L93" s="103">
        <v>24.833333333333332</v>
      </c>
      <c r="M93" s="104">
        <f t="shared" si="12"/>
        <v>5.7431048841424578E-3</v>
      </c>
      <c r="O93" s="212">
        <f t="shared" si="9"/>
        <v>7.6988879384088965E-2</v>
      </c>
    </row>
    <row r="94" spans="1:15" s="146" customFormat="1">
      <c r="A94" s="231"/>
      <c r="B94" s="231"/>
      <c r="C94" s="232"/>
      <c r="D94" s="140">
        <v>10</v>
      </c>
      <c r="E94" s="141">
        <v>55</v>
      </c>
      <c r="F94" s="142"/>
      <c r="G94" s="142">
        <v>1E-3</v>
      </c>
      <c r="H94" s="198"/>
      <c r="I94" s="199">
        <v>6.4</v>
      </c>
      <c r="J94" s="143">
        <v>11.74</v>
      </c>
      <c r="K94" s="174">
        <v>0.09</v>
      </c>
      <c r="L94" s="144">
        <v>24.833333333333332</v>
      </c>
      <c r="M94" s="145">
        <f t="shared" si="12"/>
        <v>4.7324464102007835E-3</v>
      </c>
      <c r="O94" s="212">
        <f t="shared" si="9"/>
        <v>7.6660988074957401E-2</v>
      </c>
    </row>
    <row r="95" spans="1:15" s="154" customFormat="1" ht="15">
      <c r="A95" s="221">
        <v>409</v>
      </c>
      <c r="B95" s="221">
        <v>98</v>
      </c>
      <c r="C95" s="222">
        <v>42547</v>
      </c>
      <c r="D95" s="147">
        <v>24</v>
      </c>
      <c r="E95" s="148">
        <v>0</v>
      </c>
      <c r="F95" s="149">
        <v>0.3</v>
      </c>
      <c r="G95" s="149">
        <v>0.25</v>
      </c>
      <c r="H95" s="150" t="s">
        <v>19</v>
      </c>
      <c r="I95" s="59">
        <v>118.6</v>
      </c>
      <c r="J95" s="151">
        <v>5.56</v>
      </c>
      <c r="K95" s="179">
        <v>0.28000000000000003</v>
      </c>
      <c r="L95" s="152">
        <v>27.15</v>
      </c>
      <c r="M95" s="153">
        <f t="shared" si="12"/>
        <v>3.7989388117226158E-2</v>
      </c>
      <c r="O95" s="212">
        <f t="shared" si="9"/>
        <v>0.16187050359712229</v>
      </c>
    </row>
    <row r="96" spans="1:15" s="154" customFormat="1" ht="15">
      <c r="A96" s="221"/>
      <c r="B96" s="221"/>
      <c r="C96" s="222"/>
      <c r="D96" s="147">
        <v>19</v>
      </c>
      <c r="E96" s="148">
        <v>6</v>
      </c>
      <c r="F96" s="149">
        <v>0.13</v>
      </c>
      <c r="G96" s="149">
        <v>0.1</v>
      </c>
      <c r="H96" s="150" t="s">
        <v>19</v>
      </c>
      <c r="I96" s="59">
        <v>142.9</v>
      </c>
      <c r="J96" s="155">
        <v>5.96</v>
      </c>
      <c r="K96" s="175">
        <v>0.32875451999999999</v>
      </c>
      <c r="L96" s="152">
        <v>27.15</v>
      </c>
      <c r="M96" s="153">
        <f t="shared" ref="M96:M108" si="13">((J96*I96)/$I$2)*(24/L96)</f>
        <v>4.9066073660984345E-2</v>
      </c>
      <c r="O96" s="212">
        <f t="shared" si="9"/>
        <v>0.15100671140939598</v>
      </c>
    </row>
    <row r="97" spans="1:16" s="154" customFormat="1" ht="15">
      <c r="A97" s="221"/>
      <c r="B97" s="221"/>
      <c r="C97" s="222"/>
      <c r="D97" s="147" t="s">
        <v>16</v>
      </c>
      <c r="E97" s="148">
        <v>19</v>
      </c>
      <c r="F97" s="149">
        <v>2.9000000000000001E-2</v>
      </c>
      <c r="G97" s="149">
        <v>1.2E-2</v>
      </c>
      <c r="H97" s="150" t="s">
        <v>19</v>
      </c>
      <c r="I97" s="59">
        <v>64.900000000000006</v>
      </c>
      <c r="J97" s="155">
        <v>5.2</v>
      </c>
      <c r="K97" s="175">
        <v>0.24848892</v>
      </c>
      <c r="L97" s="152">
        <v>27.15</v>
      </c>
      <c r="M97" s="153">
        <f t="shared" si="13"/>
        <v>1.9442444074456014E-2</v>
      </c>
      <c r="O97" s="212">
        <f t="shared" si="9"/>
        <v>0.17307692307692307</v>
      </c>
      <c r="P97" s="154" t="s">
        <v>25</v>
      </c>
    </row>
    <row r="98" spans="1:16" s="154" customFormat="1" ht="15">
      <c r="A98" s="221"/>
      <c r="B98" s="221"/>
      <c r="C98" s="222"/>
      <c r="D98" s="147" t="s">
        <v>17</v>
      </c>
      <c r="E98" s="148">
        <v>25</v>
      </c>
      <c r="F98" s="149">
        <v>1.9E-2</v>
      </c>
      <c r="G98" s="149">
        <v>1.2E-2</v>
      </c>
      <c r="H98" s="150" t="s">
        <v>19</v>
      </c>
      <c r="I98" s="59">
        <v>45.6</v>
      </c>
      <c r="J98" s="151">
        <v>5.77</v>
      </c>
      <c r="K98" s="175">
        <v>0.28226736000000002</v>
      </c>
      <c r="L98" s="152">
        <v>27.15</v>
      </c>
      <c r="M98" s="153">
        <f t="shared" si="13"/>
        <v>1.5158054833822062E-2</v>
      </c>
      <c r="O98" s="212">
        <f t="shared" si="9"/>
        <v>0.15597920277296359</v>
      </c>
    </row>
    <row r="99" spans="1:16" s="154" customFormat="1" ht="15">
      <c r="A99" s="221"/>
      <c r="B99" s="221"/>
      <c r="C99" s="222"/>
      <c r="D99" s="147" t="s">
        <v>18</v>
      </c>
      <c r="E99" s="148">
        <v>35</v>
      </c>
      <c r="F99" s="149">
        <v>2E-3</v>
      </c>
      <c r="G99" s="149">
        <v>1.2E-2</v>
      </c>
      <c r="H99" s="150" t="s">
        <v>19</v>
      </c>
      <c r="I99" s="59">
        <v>18.8</v>
      </c>
      <c r="J99" s="155">
        <v>5.98</v>
      </c>
      <c r="K99" s="175">
        <v>0.26153208</v>
      </c>
      <c r="L99" s="152">
        <v>27.15</v>
      </c>
      <c r="M99" s="153">
        <f t="shared" si="13"/>
        <v>6.4768203526924346E-3</v>
      </c>
      <c r="O99" s="212">
        <f t="shared" si="9"/>
        <v>0.15050167224080266</v>
      </c>
    </row>
    <row r="100" spans="1:16" s="154" customFormat="1" ht="15">
      <c r="A100" s="221"/>
      <c r="B100" s="221"/>
      <c r="C100" s="222"/>
      <c r="D100" s="147">
        <v>7</v>
      </c>
      <c r="E100" s="148">
        <v>56</v>
      </c>
      <c r="F100" s="149">
        <v>2E-3</v>
      </c>
      <c r="G100" s="149">
        <v>1E-3</v>
      </c>
      <c r="H100" s="150" t="s">
        <v>19</v>
      </c>
      <c r="I100" s="59">
        <v>16.399999999999999</v>
      </c>
      <c r="J100" s="155">
        <v>7.98</v>
      </c>
      <c r="K100" s="175">
        <v>0.13143492000000001</v>
      </c>
      <c r="L100" s="152">
        <v>27.15</v>
      </c>
      <c r="M100" s="153">
        <f t="shared" si="13"/>
        <v>7.5396217284348912E-3</v>
      </c>
      <c r="O100" s="212">
        <f t="shared" si="9"/>
        <v>0.11278195488721802</v>
      </c>
    </row>
    <row r="101" spans="1:16" s="154" customFormat="1" ht="15">
      <c r="A101" s="221"/>
      <c r="B101" s="221"/>
      <c r="C101" s="222"/>
      <c r="D101" s="147">
        <v>6</v>
      </c>
      <c r="E101" s="148">
        <v>75</v>
      </c>
      <c r="F101" s="149">
        <v>1.5E-3</v>
      </c>
      <c r="G101" s="149">
        <v>1E-3</v>
      </c>
      <c r="H101" s="150" t="s">
        <v>19</v>
      </c>
      <c r="I101" s="59">
        <v>9.6999999999999993</v>
      </c>
      <c r="J101" s="151">
        <v>7.81</v>
      </c>
      <c r="K101" s="175">
        <v>0.12608388000000001</v>
      </c>
      <c r="L101" s="152">
        <v>27.15</v>
      </c>
      <c r="M101" s="153">
        <f t="shared" si="13"/>
        <v>4.3644104413552327E-3</v>
      </c>
      <c r="O101" s="212">
        <f t="shared" si="9"/>
        <v>0.11523687580025609</v>
      </c>
    </row>
    <row r="102" spans="1:16" s="154" customFormat="1" ht="15">
      <c r="A102" s="221"/>
      <c r="B102" s="221"/>
      <c r="C102" s="222"/>
      <c r="D102" s="147">
        <v>24</v>
      </c>
      <c r="E102" s="148">
        <v>0</v>
      </c>
      <c r="F102" s="149">
        <v>0.3</v>
      </c>
      <c r="G102" s="149">
        <v>0.5</v>
      </c>
      <c r="H102" s="156"/>
      <c r="I102" s="59">
        <v>93.5</v>
      </c>
      <c r="J102" s="151">
        <v>5.56</v>
      </c>
      <c r="K102" s="179">
        <v>0.28000000000000003</v>
      </c>
      <c r="L102" s="152">
        <v>27.15</v>
      </c>
      <c r="M102" s="153">
        <f t="shared" si="13"/>
        <v>2.9949475454980157E-2</v>
      </c>
      <c r="O102" s="212">
        <f t="shared" si="9"/>
        <v>0.16187050359712229</v>
      </c>
    </row>
    <row r="103" spans="1:16" s="154" customFormat="1" ht="15">
      <c r="A103" s="221"/>
      <c r="B103" s="221"/>
      <c r="C103" s="222"/>
      <c r="D103" s="147">
        <v>19</v>
      </c>
      <c r="E103" s="148">
        <v>6</v>
      </c>
      <c r="F103" s="149">
        <v>0.13</v>
      </c>
      <c r="G103" s="149">
        <v>0.25</v>
      </c>
      <c r="H103" s="156"/>
      <c r="I103" s="59">
        <v>119.5</v>
      </c>
      <c r="J103" s="155">
        <v>5.96</v>
      </c>
      <c r="K103" s="175">
        <v>0.32875451999999999</v>
      </c>
      <c r="L103" s="152">
        <v>27.15</v>
      </c>
      <c r="M103" s="153">
        <f t="shared" si="13"/>
        <v>4.1031461179059682E-2</v>
      </c>
      <c r="O103" s="212">
        <f t="shared" si="9"/>
        <v>0.15100671140939598</v>
      </c>
    </row>
    <row r="104" spans="1:16" s="154" customFormat="1" ht="15">
      <c r="A104" s="221"/>
      <c r="B104" s="221"/>
      <c r="C104" s="222"/>
      <c r="D104" s="147" t="s">
        <v>20</v>
      </c>
      <c r="E104" s="148">
        <v>19</v>
      </c>
      <c r="F104" s="149">
        <v>2.9000000000000001E-2</v>
      </c>
      <c r="G104" s="149">
        <v>2.9000000000000001E-2</v>
      </c>
      <c r="H104" s="156"/>
      <c r="I104" s="59">
        <v>89.5</v>
      </c>
      <c r="J104" s="155">
        <v>5.2</v>
      </c>
      <c r="K104" s="175">
        <v>0.24848892</v>
      </c>
      <c r="L104" s="152">
        <v>27.15</v>
      </c>
      <c r="M104" s="153">
        <f t="shared" si="13"/>
        <v>2.6811999147362302E-2</v>
      </c>
      <c r="O104" s="212">
        <f t="shared" si="9"/>
        <v>0.17307692307692307</v>
      </c>
    </row>
    <row r="105" spans="1:16" s="154" customFormat="1" ht="15">
      <c r="A105" s="221"/>
      <c r="B105" s="221"/>
      <c r="C105" s="222"/>
      <c r="D105" s="147" t="s">
        <v>17</v>
      </c>
      <c r="E105" s="148">
        <v>25</v>
      </c>
      <c r="F105" s="149">
        <v>1.9E-2</v>
      </c>
      <c r="G105" s="149">
        <v>1.2E-2</v>
      </c>
      <c r="H105" s="156"/>
      <c r="I105" s="59">
        <v>45.6</v>
      </c>
      <c r="J105" s="151">
        <v>5.77</v>
      </c>
      <c r="K105" s="175">
        <v>0.28226736000000002</v>
      </c>
      <c r="L105" s="152">
        <v>27.15</v>
      </c>
      <c r="M105" s="153">
        <f t="shared" si="13"/>
        <v>1.5158054833822062E-2</v>
      </c>
      <c r="O105" s="212">
        <f t="shared" si="9"/>
        <v>0.15597920277296359</v>
      </c>
    </row>
    <row r="106" spans="1:16" s="154" customFormat="1" ht="15">
      <c r="A106" s="221"/>
      <c r="B106" s="221"/>
      <c r="C106" s="222"/>
      <c r="D106" s="147" t="s">
        <v>18</v>
      </c>
      <c r="E106" s="148">
        <v>35</v>
      </c>
      <c r="F106" s="149">
        <v>2E-3</v>
      </c>
      <c r="G106" s="149">
        <v>1.2E-2</v>
      </c>
      <c r="H106" s="156"/>
      <c r="I106" s="59">
        <v>18.8</v>
      </c>
      <c r="J106" s="155">
        <v>5.98</v>
      </c>
      <c r="K106" s="175">
        <v>0.26153208</v>
      </c>
      <c r="L106" s="152">
        <v>27.15</v>
      </c>
      <c r="M106" s="153">
        <f t="shared" si="13"/>
        <v>6.4768203526924346E-3</v>
      </c>
      <c r="O106" s="212">
        <f t="shared" si="9"/>
        <v>0.15050167224080266</v>
      </c>
    </row>
    <row r="107" spans="1:16" s="154" customFormat="1" ht="15">
      <c r="A107" s="221"/>
      <c r="B107" s="221"/>
      <c r="C107" s="222"/>
      <c r="D107" s="147">
        <v>7</v>
      </c>
      <c r="E107" s="148">
        <v>56</v>
      </c>
      <c r="F107" s="149">
        <v>2E-3</v>
      </c>
      <c r="G107" s="149">
        <v>1E-3</v>
      </c>
      <c r="H107" s="156"/>
      <c r="I107" s="59">
        <v>16.399999999999999</v>
      </c>
      <c r="J107" s="155">
        <v>7.98</v>
      </c>
      <c r="K107" s="175">
        <v>0.13143492000000001</v>
      </c>
      <c r="L107" s="152">
        <v>27.15</v>
      </c>
      <c r="M107" s="153">
        <f t="shared" si="13"/>
        <v>7.5396217284348912E-3</v>
      </c>
      <c r="O107" s="212">
        <f t="shared" si="9"/>
        <v>0.11278195488721802</v>
      </c>
    </row>
    <row r="108" spans="1:16" s="164" customFormat="1" ht="16" thickBot="1">
      <c r="A108" s="221"/>
      <c r="B108" s="221"/>
      <c r="C108" s="222"/>
      <c r="D108" s="157">
        <v>6</v>
      </c>
      <c r="E108" s="158">
        <v>75</v>
      </c>
      <c r="F108" s="159">
        <v>1.5E-3</v>
      </c>
      <c r="G108" s="159">
        <v>1E-3</v>
      </c>
      <c r="H108" s="160"/>
      <c r="I108" s="86">
        <v>9.6999999999999993</v>
      </c>
      <c r="J108" s="161">
        <v>7.81</v>
      </c>
      <c r="K108" s="176">
        <v>0.12608388000000001</v>
      </c>
      <c r="L108" s="162">
        <v>27.15</v>
      </c>
      <c r="M108" s="163">
        <f t="shared" si="13"/>
        <v>4.3644104413552327E-3</v>
      </c>
      <c r="O108" s="212">
        <f t="shared" si="9"/>
        <v>0.11523687580025609</v>
      </c>
    </row>
    <row r="109" spans="1:16" ht="17" thickTop="1" thickBot="1">
      <c r="A109" s="223">
        <v>418</v>
      </c>
      <c r="B109" s="223">
        <v>111</v>
      </c>
      <c r="C109" s="224">
        <v>42549</v>
      </c>
      <c r="D109" s="95">
        <v>24</v>
      </c>
      <c r="E109" s="96">
        <v>0</v>
      </c>
      <c r="F109" s="97">
        <v>0.5</v>
      </c>
      <c r="G109" s="97">
        <v>0.5</v>
      </c>
      <c r="H109" s="98"/>
      <c r="I109" s="78">
        <v>173.8</v>
      </c>
      <c r="J109" s="126">
        <v>1.1299999999999999</v>
      </c>
      <c r="K109" s="177">
        <v>0.240548936170213</v>
      </c>
      <c r="L109" s="22">
        <v>28.5</v>
      </c>
      <c r="M109" s="19">
        <f>((J109*I109)/$I$2)*(24/L109)</f>
        <v>1.077844245650623E-2</v>
      </c>
      <c r="O109" s="212">
        <f t="shared" si="9"/>
        <v>0.79646017699115046</v>
      </c>
      <c r="P109" s="14" t="s">
        <v>27</v>
      </c>
    </row>
    <row r="110" spans="1:16" ht="17" thickTop="1" thickBot="1">
      <c r="A110" s="223"/>
      <c r="B110" s="223"/>
      <c r="C110" s="224"/>
      <c r="D110" s="24">
        <v>19</v>
      </c>
      <c r="E110" s="25">
        <v>10</v>
      </c>
      <c r="F110" s="26">
        <v>0.25</v>
      </c>
      <c r="G110" s="26">
        <v>0.15</v>
      </c>
      <c r="H110" s="27"/>
      <c r="I110" s="48">
        <v>139</v>
      </c>
      <c r="J110" s="43">
        <v>0.76</v>
      </c>
      <c r="K110" s="178">
        <v>0.18072150000000001</v>
      </c>
      <c r="L110" s="22">
        <v>28.5</v>
      </c>
      <c r="M110" s="19">
        <f t="shared" ref="M110:M112" si="14">((J110*I110)/$I$2)*(24/L110)</f>
        <v>5.7977059436913449E-3</v>
      </c>
      <c r="O110" s="214">
        <f t="shared" si="9"/>
        <v>1.1842105263157894</v>
      </c>
      <c r="P110" s="14" t="s">
        <v>28</v>
      </c>
    </row>
    <row r="111" spans="1:16" ht="17" thickTop="1" thickBot="1">
      <c r="A111" s="223"/>
      <c r="B111" s="223"/>
      <c r="C111" s="224"/>
      <c r="D111" s="32">
        <v>12</v>
      </c>
      <c r="E111" s="33">
        <v>30</v>
      </c>
      <c r="F111" s="34">
        <v>0.1</v>
      </c>
      <c r="G111" s="34">
        <v>0.1</v>
      </c>
      <c r="H111" s="28"/>
      <c r="I111" s="48" t="s">
        <v>26</v>
      </c>
      <c r="J111" s="126">
        <v>2.75</v>
      </c>
      <c r="K111" s="179">
        <v>0.21</v>
      </c>
      <c r="L111" s="22">
        <v>28.5</v>
      </c>
      <c r="M111" s="19"/>
      <c r="O111" s="212">
        <f t="shared" si="9"/>
        <v>0.32727272727272727</v>
      </c>
    </row>
    <row r="112" spans="1:16" s="119" customFormat="1" ht="17" thickTop="1" thickBot="1">
      <c r="A112" s="223"/>
      <c r="B112" s="223"/>
      <c r="C112" s="224"/>
      <c r="D112" s="39">
        <v>9</v>
      </c>
      <c r="E112" s="36">
        <v>70</v>
      </c>
      <c r="F112" s="37">
        <v>2.9000000000000001E-2</v>
      </c>
      <c r="G112" s="37">
        <v>2.9000000000000001E-2</v>
      </c>
      <c r="H112" s="41"/>
      <c r="I112" s="194">
        <v>16.100000000000001</v>
      </c>
      <c r="J112" s="127">
        <v>6.1</v>
      </c>
      <c r="K112" s="180">
        <v>0.37201515151515102</v>
      </c>
      <c r="L112" s="118">
        <v>28.5</v>
      </c>
      <c r="M112" s="121">
        <f t="shared" si="14"/>
        <v>5.3899346907414526E-3</v>
      </c>
      <c r="O112" s="212">
        <f t="shared" si="9"/>
        <v>0.14754098360655737</v>
      </c>
    </row>
    <row r="113" spans="1:16" s="64" customFormat="1" ht="16" thickTop="1">
      <c r="A113" s="225">
        <v>507</v>
      </c>
      <c r="B113" s="225">
        <v>124</v>
      </c>
      <c r="C113" s="226">
        <v>42551</v>
      </c>
      <c r="D113" s="132">
        <v>24</v>
      </c>
      <c r="E113" s="133">
        <v>0</v>
      </c>
      <c r="F113" s="134"/>
      <c r="G113" s="134">
        <v>0.5</v>
      </c>
      <c r="H113" s="135"/>
      <c r="I113" s="131">
        <v>1122.2</v>
      </c>
      <c r="J113" s="60">
        <v>0.26</v>
      </c>
      <c r="K113" s="182">
        <v>1.58</v>
      </c>
      <c r="L113" s="62">
        <v>25</v>
      </c>
      <c r="M113" s="63">
        <f>((J113*I113)/$I$2)*(24/L113)</f>
        <v>1.82547653806048E-2</v>
      </c>
      <c r="O113" s="214">
        <f t="shared" si="9"/>
        <v>3.4615384615384612</v>
      </c>
    </row>
    <row r="114" spans="1:16" s="64" customFormat="1" ht="15">
      <c r="A114" s="225"/>
      <c r="B114" s="225"/>
      <c r="C114" s="226"/>
      <c r="D114" s="132">
        <v>16</v>
      </c>
      <c r="E114" s="133">
        <v>5</v>
      </c>
      <c r="F114" s="134"/>
      <c r="G114" s="134">
        <v>0.25</v>
      </c>
      <c r="H114" s="135"/>
      <c r="I114" s="59">
        <v>1848.4</v>
      </c>
      <c r="J114" s="183">
        <v>0.3</v>
      </c>
      <c r="K114" s="175">
        <v>1.76025517241379</v>
      </c>
      <c r="L114" s="62">
        <v>25</v>
      </c>
      <c r="M114" s="63">
        <f t="shared" ref="M114:M116" si="15">((J114*I114)/$I$2)*(24/L114)</f>
        <v>3.4693639207507822E-2</v>
      </c>
      <c r="O114" s="214">
        <f t="shared" si="9"/>
        <v>3</v>
      </c>
      <c r="P114" s="64" t="s">
        <v>27</v>
      </c>
    </row>
    <row r="115" spans="1:16" s="64" customFormat="1" ht="15">
      <c r="A115" s="225"/>
      <c r="B115" s="225"/>
      <c r="C115" s="226"/>
      <c r="D115" s="132">
        <v>13</v>
      </c>
      <c r="E115" s="133">
        <v>12</v>
      </c>
      <c r="F115" s="184"/>
      <c r="G115" s="134">
        <v>0.1</v>
      </c>
      <c r="H115" s="135"/>
      <c r="I115" s="59">
        <v>2159.1999999999998</v>
      </c>
      <c r="J115" s="60">
        <v>0.73</v>
      </c>
      <c r="K115" s="175">
        <v>2.15</v>
      </c>
      <c r="L115" s="62">
        <v>25</v>
      </c>
      <c r="M115" s="63">
        <f>((J115*I115)/$I$2)*(24/L115)</f>
        <v>9.8616225234619395E-2</v>
      </c>
      <c r="O115" s="214">
        <f t="shared" si="9"/>
        <v>1.2328767123287672</v>
      </c>
      <c r="P115" s="64" t="s">
        <v>28</v>
      </c>
    </row>
    <row r="116" spans="1:16" s="64" customFormat="1" ht="15">
      <c r="A116" s="225"/>
      <c r="B116" s="225"/>
      <c r="C116" s="226"/>
      <c r="D116" s="132">
        <v>11</v>
      </c>
      <c r="E116" s="133">
        <v>20</v>
      </c>
      <c r="F116" s="134"/>
      <c r="G116" s="134">
        <v>1E-3</v>
      </c>
      <c r="H116" s="135"/>
      <c r="I116" s="59">
        <v>455.3</v>
      </c>
      <c r="J116" s="183">
        <v>1.78</v>
      </c>
      <c r="K116" s="175">
        <v>1.2414327586206899</v>
      </c>
      <c r="L116" s="62">
        <v>25</v>
      </c>
      <c r="M116" s="63">
        <f t="shared" si="15"/>
        <v>5.0704942648592287E-2</v>
      </c>
      <c r="O116" s="212">
        <f t="shared" si="9"/>
        <v>0.5056179775280899</v>
      </c>
    </row>
    <row r="117" spans="1:16" s="64" customFormat="1" ht="15">
      <c r="A117" s="225"/>
      <c r="B117" s="225"/>
      <c r="C117" s="226"/>
      <c r="D117" s="132">
        <v>7</v>
      </c>
      <c r="E117" s="133">
        <v>50</v>
      </c>
      <c r="F117" s="134"/>
      <c r="G117" s="134"/>
      <c r="H117" s="135"/>
      <c r="I117" s="59">
        <v>35.299999999999997</v>
      </c>
      <c r="J117" s="60">
        <v>4.84</v>
      </c>
      <c r="K117" s="175">
        <v>0.42</v>
      </c>
      <c r="L117" s="62">
        <v>25</v>
      </c>
      <c r="M117" s="63">
        <f>((J117*I117)/$I$2)*(24/L117)</f>
        <v>1.0689384775808133E-2</v>
      </c>
      <c r="O117" s="212">
        <f t="shared" si="9"/>
        <v>0.18595041322314049</v>
      </c>
    </row>
    <row r="118" spans="1:16" ht="15">
      <c r="A118" s="227">
        <v>512</v>
      </c>
      <c r="B118" s="227">
        <v>134</v>
      </c>
      <c r="C118" s="228">
        <v>42552</v>
      </c>
      <c r="D118" s="29">
        <v>18</v>
      </c>
      <c r="E118" s="30">
        <v>0</v>
      </c>
      <c r="F118" s="31"/>
      <c r="G118" s="31">
        <v>1</v>
      </c>
      <c r="H118" s="38"/>
      <c r="I118" s="48">
        <v>863.5</v>
      </c>
      <c r="J118" s="21">
        <v>0.6</v>
      </c>
      <c r="K118" s="179">
        <v>1.55</v>
      </c>
      <c r="L118" s="22">
        <v>26.65</v>
      </c>
      <c r="M118" s="19">
        <f>((J118*I118)/$I$2)*(24/L118)</f>
        <v>3.0408082215096638E-2</v>
      </c>
      <c r="O118" s="214">
        <f t="shared" si="9"/>
        <v>1.5</v>
      </c>
    </row>
    <row r="119" spans="1:16" ht="15">
      <c r="A119" s="227"/>
      <c r="B119" s="227"/>
      <c r="C119" s="228"/>
      <c r="D119" s="24">
        <v>16</v>
      </c>
      <c r="E119" s="25">
        <v>5</v>
      </c>
      <c r="F119" s="26"/>
      <c r="G119" s="26">
        <v>0.4</v>
      </c>
      <c r="H119" s="27"/>
      <c r="I119" s="48">
        <v>816.4</v>
      </c>
      <c r="J119" s="23">
        <v>1.4</v>
      </c>
      <c r="K119" s="178">
        <v>1.223082</v>
      </c>
      <c r="L119" s="22">
        <v>26.65</v>
      </c>
      <c r="M119" s="19">
        <f t="shared" ref="M119:M122" si="16">((J119*I119)/$I$2)*(24/L119)</f>
        <v>6.7082072280576818E-2</v>
      </c>
      <c r="O119" s="212">
        <f t="shared" si="9"/>
        <v>0.64285714285714279</v>
      </c>
    </row>
    <row r="120" spans="1:16" ht="15">
      <c r="A120" s="227"/>
      <c r="B120" s="227"/>
      <c r="C120" s="228"/>
      <c r="D120" s="24">
        <v>14</v>
      </c>
      <c r="E120" s="25">
        <v>10</v>
      </c>
      <c r="F120" s="26"/>
      <c r="G120" s="26">
        <v>0.15</v>
      </c>
      <c r="H120" s="27"/>
      <c r="I120" s="48">
        <v>824.9</v>
      </c>
      <c r="J120" s="43">
        <v>1.21</v>
      </c>
      <c r="K120" s="178">
        <v>1.7232780000000001</v>
      </c>
      <c r="L120" s="22">
        <v>26.65</v>
      </c>
      <c r="M120" s="19">
        <f t="shared" si="16"/>
        <v>5.858171915319859E-2</v>
      </c>
      <c r="O120" s="212">
        <f t="shared" si="9"/>
        <v>0.74380165289256195</v>
      </c>
    </row>
    <row r="121" spans="1:16" ht="15">
      <c r="A121" s="227"/>
      <c r="B121" s="227"/>
      <c r="C121" s="228"/>
      <c r="D121" s="24">
        <v>11</v>
      </c>
      <c r="E121" s="25">
        <v>15</v>
      </c>
      <c r="F121" s="28"/>
      <c r="G121" s="26">
        <v>0.06</v>
      </c>
      <c r="H121" s="27"/>
      <c r="I121" s="48">
        <v>545</v>
      </c>
      <c r="J121" s="21">
        <v>1.84</v>
      </c>
      <c r="K121" s="185">
        <v>1.89</v>
      </c>
      <c r="L121" s="22">
        <v>26.65</v>
      </c>
      <c r="M121" s="19">
        <f>((J121*I121)/$I$2)*(24/L121)</f>
        <v>5.8855867294535638E-2</v>
      </c>
      <c r="O121" s="212">
        <f t="shared" si="9"/>
        <v>0.48913043478260865</v>
      </c>
    </row>
    <row r="122" spans="1:16" ht="15">
      <c r="A122" s="227"/>
      <c r="B122" s="227"/>
      <c r="C122" s="228"/>
      <c r="D122" s="24">
        <v>10</v>
      </c>
      <c r="E122" s="25">
        <v>20</v>
      </c>
      <c r="F122" s="26"/>
      <c r="G122" s="26">
        <v>6.0000000000000001E-3</v>
      </c>
      <c r="H122" s="27"/>
      <c r="I122" s="48">
        <v>192.6</v>
      </c>
      <c r="J122" s="43">
        <v>3.78</v>
      </c>
      <c r="K122" s="178">
        <v>1.092894</v>
      </c>
      <c r="L122" s="22">
        <v>26.65</v>
      </c>
      <c r="M122" s="19">
        <f t="shared" si="16"/>
        <v>4.2729077936484026E-2</v>
      </c>
      <c r="O122" s="212">
        <f t="shared" si="9"/>
        <v>0.23809523809523808</v>
      </c>
    </row>
    <row r="123" spans="1:16" s="119" customFormat="1" ht="15" thickBot="1">
      <c r="A123" s="227"/>
      <c r="B123" s="227"/>
      <c r="C123" s="228"/>
      <c r="D123" s="39">
        <v>7</v>
      </c>
      <c r="E123" s="36">
        <v>30</v>
      </c>
      <c r="F123" s="37"/>
      <c r="G123" s="37">
        <v>1E-3</v>
      </c>
      <c r="H123" s="41"/>
      <c r="I123" s="194">
        <v>353.5</v>
      </c>
      <c r="J123" s="186">
        <v>4.97</v>
      </c>
      <c r="K123" s="187">
        <v>1.26</v>
      </c>
      <c r="L123" s="118">
        <v>26.65</v>
      </c>
      <c r="M123" s="121">
        <f>((J123*I123)/$I$2)*(24/L123)</f>
        <v>0.10311485736979774</v>
      </c>
      <c r="O123" s="212">
        <f t="shared" si="9"/>
        <v>0.18108651911468812</v>
      </c>
    </row>
    <row r="124" spans="1:16" s="64" customFormat="1" ht="17" thickTop="1" thickBot="1">
      <c r="A124" s="236">
        <v>519</v>
      </c>
      <c r="B124" s="236">
        <v>144</v>
      </c>
      <c r="C124" s="237">
        <v>42553</v>
      </c>
      <c r="D124" s="128">
        <v>12</v>
      </c>
      <c r="E124" s="129">
        <v>15</v>
      </c>
      <c r="F124" s="188" t="s">
        <v>14</v>
      </c>
      <c r="G124" s="130">
        <v>0.4</v>
      </c>
      <c r="H124" s="189"/>
      <c r="I124" s="131">
        <v>19.100000000000001</v>
      </c>
      <c r="J124" s="61">
        <v>9.0500000000000007</v>
      </c>
      <c r="K124" s="182">
        <v>0.1276185</v>
      </c>
      <c r="L124" s="62">
        <v>25.333333333333332</v>
      </c>
      <c r="M124" s="63">
        <f>((J124*I124)/$I$2)*(24/L124)</f>
        <v>1.067240409417705E-2</v>
      </c>
      <c r="O124" s="212">
        <f t="shared" si="9"/>
        <v>9.9447513812154678E-2</v>
      </c>
    </row>
    <row r="125" spans="1:16" s="64" customFormat="1" ht="17" thickTop="1" thickBot="1">
      <c r="A125" s="236"/>
      <c r="B125" s="236"/>
      <c r="C125" s="237"/>
      <c r="D125" s="128">
        <v>12</v>
      </c>
      <c r="E125" s="133">
        <v>15</v>
      </c>
      <c r="F125" s="184" t="s">
        <v>14</v>
      </c>
      <c r="G125" s="134">
        <v>0.2</v>
      </c>
      <c r="H125" s="135"/>
      <c r="I125" s="59">
        <v>16.2</v>
      </c>
      <c r="J125" s="61">
        <v>9.0500000000000007</v>
      </c>
      <c r="K125" s="175">
        <v>0.1276185</v>
      </c>
      <c r="L125" s="62">
        <v>25.333333333333332</v>
      </c>
      <c r="M125" s="63">
        <f t="shared" ref="M125:M127" si="17">((J125*I125)/$I$2)*(24/L125)</f>
        <v>9.0519867186213722E-3</v>
      </c>
      <c r="O125" s="212">
        <f t="shared" si="9"/>
        <v>9.9447513812154678E-2</v>
      </c>
    </row>
    <row r="126" spans="1:16" s="64" customFormat="1" ht="17" thickTop="1" thickBot="1">
      <c r="A126" s="236"/>
      <c r="B126" s="236"/>
      <c r="C126" s="237"/>
      <c r="D126" s="128">
        <v>12</v>
      </c>
      <c r="E126" s="133">
        <v>15</v>
      </c>
      <c r="F126" s="184" t="s">
        <v>14</v>
      </c>
      <c r="G126" s="134">
        <v>0.06</v>
      </c>
      <c r="H126" s="135"/>
      <c r="I126" s="59">
        <v>15.6</v>
      </c>
      <c r="J126" s="61">
        <v>9.0500000000000007</v>
      </c>
      <c r="K126" s="175">
        <v>0.1276185</v>
      </c>
      <c r="L126" s="62">
        <v>25.333333333333332</v>
      </c>
      <c r="M126" s="63">
        <f t="shared" si="17"/>
        <v>8.7167279512650239E-3</v>
      </c>
      <c r="O126" s="212">
        <f t="shared" si="9"/>
        <v>9.9447513812154678E-2</v>
      </c>
    </row>
    <row r="127" spans="1:16" s="125" customFormat="1" ht="17" thickTop="1" thickBot="1">
      <c r="A127" s="236"/>
      <c r="B127" s="236"/>
      <c r="C127" s="237"/>
      <c r="D127" s="136">
        <v>12</v>
      </c>
      <c r="E127" s="137">
        <v>15</v>
      </c>
      <c r="F127" s="190" t="s">
        <v>14</v>
      </c>
      <c r="G127" s="138">
        <v>0.03</v>
      </c>
      <c r="H127" s="139"/>
      <c r="I127" s="86">
        <v>6.1</v>
      </c>
      <c r="J127" s="122">
        <v>9.0500000000000007</v>
      </c>
      <c r="K127" s="176">
        <v>0.1276185</v>
      </c>
      <c r="L127" s="123">
        <v>25.333333333333332</v>
      </c>
      <c r="M127" s="124">
        <f t="shared" si="17"/>
        <v>3.4084641347895284E-3</v>
      </c>
      <c r="O127" s="212">
        <f t="shared" si="9"/>
        <v>9.9447513812154678E-2</v>
      </c>
    </row>
    <row r="128" spans="1:16" ht="16" thickTop="1">
      <c r="A128" s="233">
        <v>615</v>
      </c>
      <c r="B128" s="233">
        <v>160</v>
      </c>
      <c r="C128" s="234">
        <v>42556</v>
      </c>
      <c r="D128" s="24">
        <v>24</v>
      </c>
      <c r="E128" s="25">
        <v>0</v>
      </c>
      <c r="F128" s="26">
        <v>0.5</v>
      </c>
      <c r="G128" s="26">
        <v>0.5</v>
      </c>
      <c r="H128" s="40"/>
      <c r="I128" s="48">
        <v>236.4</v>
      </c>
      <c r="J128" s="21">
        <v>1.26</v>
      </c>
      <c r="K128" s="179">
        <v>0.84</v>
      </c>
      <c r="L128" s="22">
        <v>26.416666666666668</v>
      </c>
      <c r="M128" s="19">
        <f>((J128*I128)/$I$2)*(24/L128)</f>
        <v>1.76365101660181E-2</v>
      </c>
      <c r="O128" s="212">
        <f t="shared" si="9"/>
        <v>0.7142857142857143</v>
      </c>
    </row>
    <row r="129" spans="1:15" ht="15">
      <c r="A129" s="233"/>
      <c r="B129" s="233"/>
      <c r="C129" s="234"/>
      <c r="D129" s="24">
        <v>19</v>
      </c>
      <c r="E129" s="25">
        <v>10</v>
      </c>
      <c r="F129" s="26">
        <v>0.28999999999999998</v>
      </c>
      <c r="G129" s="26">
        <v>0.28999999999999998</v>
      </c>
      <c r="H129" s="40"/>
      <c r="I129" s="48">
        <v>238</v>
      </c>
      <c r="J129" s="23">
        <v>1.49</v>
      </c>
      <c r="K129" s="178">
        <v>0.52822000000000002</v>
      </c>
      <c r="L129" s="22">
        <v>26.416666666666668</v>
      </c>
      <c r="M129" s="19">
        <f t="shared" ref="M129:M133" si="18">((J129*I129)/$I$2)*(24/L129)</f>
        <v>2.0997029634575975E-2</v>
      </c>
      <c r="O129" s="212">
        <f t="shared" si="9"/>
        <v>0.60402684563758391</v>
      </c>
    </row>
    <row r="130" spans="1:15" ht="15">
      <c r="A130" s="233"/>
      <c r="B130" s="233"/>
      <c r="C130" s="234"/>
      <c r="D130" s="24">
        <v>17</v>
      </c>
      <c r="E130" s="25">
        <v>20</v>
      </c>
      <c r="F130" s="26">
        <v>0.1</v>
      </c>
      <c r="G130" s="26">
        <v>0.1</v>
      </c>
      <c r="H130" s="40"/>
      <c r="I130" s="48">
        <v>66.3</v>
      </c>
      <c r="J130" s="23">
        <v>4.67</v>
      </c>
      <c r="K130" s="178">
        <v>0.258965</v>
      </c>
      <c r="L130" s="22">
        <v>26.416666666666668</v>
      </c>
      <c r="M130" s="19">
        <f t="shared" si="18"/>
        <v>1.8332641454196174E-2</v>
      </c>
      <c r="O130" s="212">
        <f t="shared" si="9"/>
        <v>0.19271948608137043</v>
      </c>
    </row>
    <row r="131" spans="1:15" ht="15">
      <c r="A131" s="233"/>
      <c r="B131" s="233"/>
      <c r="C131" s="234"/>
      <c r="D131" s="24">
        <v>15</v>
      </c>
      <c r="E131" s="25">
        <v>25</v>
      </c>
      <c r="F131" s="26">
        <v>6.9000000000000006E-2</v>
      </c>
      <c r="G131" s="26">
        <v>6.9000000000000006E-2</v>
      </c>
      <c r="H131" s="40"/>
      <c r="I131" s="48">
        <v>344.1</v>
      </c>
      <c r="J131" s="43">
        <v>5.58</v>
      </c>
      <c r="K131" s="178">
        <v>0.89180000000000004</v>
      </c>
      <c r="L131" s="22">
        <v>26.416666666666668</v>
      </c>
      <c r="M131" s="19">
        <f t="shared" si="18"/>
        <v>0.11368770702920696</v>
      </c>
      <c r="O131" s="212">
        <f t="shared" si="9"/>
        <v>0.16129032258064513</v>
      </c>
    </row>
    <row r="132" spans="1:15" ht="15">
      <c r="A132" s="233"/>
      <c r="B132" s="233"/>
      <c r="C132" s="234"/>
      <c r="D132" s="24">
        <v>12</v>
      </c>
      <c r="E132" s="25">
        <v>30</v>
      </c>
      <c r="F132" s="26">
        <v>1.7000000000000001E-2</v>
      </c>
      <c r="G132" s="26">
        <v>1.7000000000000001E-2</v>
      </c>
      <c r="H132" s="40"/>
      <c r="I132" s="48">
        <v>19.600000000000001</v>
      </c>
      <c r="J132" s="21">
        <v>6.27</v>
      </c>
      <c r="K132" s="179">
        <v>0.82</v>
      </c>
      <c r="L132" s="22">
        <v>26.416666666666668</v>
      </c>
      <c r="M132" s="19">
        <f t="shared" si="18"/>
        <v>7.2764281931428313E-3</v>
      </c>
      <c r="O132" s="212">
        <f t="shared" ref="O132:O146" si="19">0.009/J132*100</f>
        <v>0.14354066985645933</v>
      </c>
    </row>
    <row r="133" spans="1:15" ht="15">
      <c r="A133" s="233"/>
      <c r="B133" s="233"/>
      <c r="C133" s="234"/>
      <c r="D133" s="24">
        <v>9</v>
      </c>
      <c r="E133" s="25">
        <v>35</v>
      </c>
      <c r="F133" s="26">
        <v>1E-3</v>
      </c>
      <c r="G133" s="26">
        <v>1E-3</v>
      </c>
      <c r="H133" s="40"/>
      <c r="I133" s="48">
        <v>38.9</v>
      </c>
      <c r="J133" s="43">
        <v>5.92</v>
      </c>
      <c r="K133" s="178">
        <v>0.24953249999999999</v>
      </c>
      <c r="L133" s="22">
        <v>26.416666666666668</v>
      </c>
      <c r="M133" s="19">
        <f t="shared" si="18"/>
        <v>1.3635339124942846E-2</v>
      </c>
      <c r="O133" s="212">
        <f t="shared" si="19"/>
        <v>0.152027027027027</v>
      </c>
    </row>
    <row r="134" spans="1:15" ht="16" thickBot="1">
      <c r="A134" s="233"/>
      <c r="B134" s="233"/>
      <c r="C134" s="234"/>
      <c r="D134" s="24">
        <v>7</v>
      </c>
      <c r="E134" s="25">
        <v>50</v>
      </c>
      <c r="F134" s="26">
        <v>1E-4</v>
      </c>
      <c r="G134" s="191" t="s">
        <v>21</v>
      </c>
      <c r="H134" s="40"/>
      <c r="I134" s="48">
        <v>67.7</v>
      </c>
      <c r="J134" s="192">
        <v>6.83</v>
      </c>
      <c r="K134" s="193">
        <v>0.14000000000000001</v>
      </c>
      <c r="L134" s="118">
        <v>26.416666666666668</v>
      </c>
      <c r="M134" s="121">
        <f>((J134*I134)/$I$2)*(24/L134)</f>
        <v>2.7378144294628672E-2</v>
      </c>
      <c r="O134" s="212">
        <f t="shared" si="19"/>
        <v>0.13177159590043924</v>
      </c>
    </row>
    <row r="135" spans="1:15" s="64" customFormat="1" ht="17" thickTop="1" thickBot="1">
      <c r="A135" s="235">
        <v>604.5</v>
      </c>
      <c r="B135" s="236">
        <v>168</v>
      </c>
      <c r="C135" s="237">
        <v>42557</v>
      </c>
      <c r="D135" s="200"/>
      <c r="E135" s="201">
        <v>0</v>
      </c>
      <c r="F135" s="202"/>
      <c r="G135" s="202">
        <v>1</v>
      </c>
      <c r="H135" s="203"/>
      <c r="I135" s="204">
        <v>34.6</v>
      </c>
      <c r="J135" s="61">
        <v>4.8899999999999997</v>
      </c>
      <c r="K135" s="182">
        <v>0.25553500000000001</v>
      </c>
      <c r="L135" s="62">
        <v>27.166666666666668</v>
      </c>
      <c r="M135" s="63">
        <f>((J135*I135)/$I$2)*(24/L135)</f>
        <v>9.7413972888425442E-3</v>
      </c>
      <c r="O135" s="212">
        <f t="shared" si="19"/>
        <v>0.18404907975460122</v>
      </c>
    </row>
    <row r="136" spans="1:15" s="64" customFormat="1" ht="17" thickTop="1" thickBot="1">
      <c r="A136" s="235"/>
      <c r="B136" s="236"/>
      <c r="C136" s="237"/>
      <c r="D136" s="184"/>
      <c r="E136" s="133">
        <v>10</v>
      </c>
      <c r="F136" s="134"/>
      <c r="G136" s="134">
        <v>0.25</v>
      </c>
      <c r="H136" s="135"/>
      <c r="I136" s="204">
        <v>25.9</v>
      </c>
      <c r="J136" s="61">
        <v>5.99</v>
      </c>
      <c r="K136" s="175">
        <v>0.24353</v>
      </c>
      <c r="L136" s="62">
        <v>27.166666666666668</v>
      </c>
      <c r="M136" s="63">
        <f t="shared" ref="M136:M139" si="20">((J136*I136)/$I$2)*(24/L136)</f>
        <v>8.9322914334333432E-3</v>
      </c>
      <c r="O136" s="212">
        <f t="shared" si="19"/>
        <v>0.15025041736227043</v>
      </c>
    </row>
    <row r="137" spans="1:15" s="64" customFormat="1" ht="17" thickTop="1" thickBot="1">
      <c r="A137" s="235"/>
      <c r="B137" s="236"/>
      <c r="C137" s="237"/>
      <c r="D137" s="184"/>
      <c r="E137" s="133">
        <v>15</v>
      </c>
      <c r="F137" s="184"/>
      <c r="G137" s="134">
        <v>0.1</v>
      </c>
      <c r="H137" s="135"/>
      <c r="I137" s="204">
        <v>17.399999999999999</v>
      </c>
      <c r="J137" s="61">
        <v>7.08</v>
      </c>
      <c r="K137" s="175">
        <v>0.17321500000000001</v>
      </c>
      <c r="L137" s="62">
        <v>27.166666666666668</v>
      </c>
      <c r="M137" s="63">
        <f t="shared" si="20"/>
        <v>7.0928177997274773E-3</v>
      </c>
      <c r="O137" s="212">
        <f t="shared" si="19"/>
        <v>0.1271186440677966</v>
      </c>
    </row>
    <row r="138" spans="1:15" s="64" customFormat="1" ht="17" thickTop="1" thickBot="1">
      <c r="A138" s="235"/>
      <c r="B138" s="236"/>
      <c r="C138" s="237"/>
      <c r="D138" s="184"/>
      <c r="E138" s="133">
        <v>20</v>
      </c>
      <c r="F138" s="134"/>
      <c r="G138" s="134">
        <v>0.08</v>
      </c>
      <c r="H138" s="135"/>
      <c r="I138" s="204">
        <v>14.5</v>
      </c>
      <c r="J138" s="61">
        <v>8.32</v>
      </c>
      <c r="K138" s="175">
        <v>0.1637825</v>
      </c>
      <c r="L138" s="62">
        <v>27.166666666666668</v>
      </c>
      <c r="M138" s="63">
        <f t="shared" si="20"/>
        <v>6.9458856042528975E-3</v>
      </c>
      <c r="O138" s="212">
        <f t="shared" si="19"/>
        <v>0.10817307692307691</v>
      </c>
    </row>
    <row r="139" spans="1:15" s="64" customFormat="1" ht="17" thickTop="1" thickBot="1">
      <c r="A139" s="235"/>
      <c r="B139" s="236"/>
      <c r="C139" s="237"/>
      <c r="D139" s="190"/>
      <c r="E139" s="137">
        <v>50</v>
      </c>
      <c r="F139" s="138"/>
      <c r="G139" s="138">
        <v>6.0000000000000001E-3</v>
      </c>
      <c r="H139" s="139"/>
      <c r="I139" s="204">
        <v>5.6</v>
      </c>
      <c r="J139" s="183">
        <v>9.3800000000000008</v>
      </c>
      <c r="K139" s="175">
        <v>0.118335</v>
      </c>
      <c r="L139" s="62">
        <v>27.166666666666668</v>
      </c>
      <c r="M139" s="63">
        <f t="shared" si="20"/>
        <v>3.0243159733106444E-3</v>
      </c>
      <c r="O139" s="212">
        <f t="shared" si="19"/>
        <v>9.594882729211085E-2</v>
      </c>
    </row>
    <row r="140" spans="1:15" ht="16" thickTop="1" thickBot="1">
      <c r="A140" s="205">
        <v>713</v>
      </c>
      <c r="B140" s="205">
        <v>193</v>
      </c>
      <c r="C140" s="206">
        <v>42560</v>
      </c>
      <c r="D140" s="205"/>
      <c r="E140" s="207">
        <v>0</v>
      </c>
      <c r="F140" s="208">
        <v>0.77</v>
      </c>
      <c r="G140" s="208">
        <v>1</v>
      </c>
      <c r="H140" s="209"/>
      <c r="I140" s="194">
        <v>176.6</v>
      </c>
      <c r="J140" s="120">
        <v>2.46</v>
      </c>
      <c r="K140" s="210">
        <v>0.51</v>
      </c>
      <c r="L140" s="118">
        <v>26.166666666666668</v>
      </c>
      <c r="M140" s="121">
        <f t="shared" ref="M140:M146" si="21">((J140*I140)/$I$2)*(24/L140)</f>
        <v>2.5968690847020845E-2</v>
      </c>
      <c r="O140" s="212">
        <f t="shared" si="19"/>
        <v>0.36585365853658536</v>
      </c>
    </row>
    <row r="141" spans="1:15" ht="17" thickTop="1" thickBot="1">
      <c r="A141" s="229">
        <v>719</v>
      </c>
      <c r="B141" s="229">
        <v>202</v>
      </c>
      <c r="C141" s="230">
        <v>42561</v>
      </c>
      <c r="D141" s="88"/>
      <c r="E141" s="96">
        <v>0</v>
      </c>
      <c r="F141" s="97">
        <v>0.8</v>
      </c>
      <c r="G141" s="97">
        <v>1</v>
      </c>
      <c r="H141" s="98"/>
      <c r="I141" s="78">
        <v>66.2</v>
      </c>
      <c r="J141" s="23">
        <v>7.38</v>
      </c>
      <c r="K141" s="177">
        <v>0.41160000000000002</v>
      </c>
      <c r="L141" s="22">
        <v>24.5</v>
      </c>
      <c r="M141" s="19">
        <f t="shared" si="21"/>
        <v>3.1190398161350046E-2</v>
      </c>
      <c r="O141" s="212">
        <f t="shared" si="19"/>
        <v>0.12195121951219512</v>
      </c>
    </row>
    <row r="142" spans="1:15" ht="17" thickTop="1" thickBot="1">
      <c r="A142" s="223"/>
      <c r="B142" s="223"/>
      <c r="C142" s="223"/>
      <c r="D142" s="28"/>
      <c r="E142" s="25">
        <v>7</v>
      </c>
      <c r="F142" s="26"/>
      <c r="G142" s="26">
        <v>0.4</v>
      </c>
      <c r="H142" s="27"/>
      <c r="I142" s="48">
        <v>59.1</v>
      </c>
      <c r="J142" s="23">
        <v>8.17</v>
      </c>
      <c r="K142" s="178">
        <v>0.28726249999999998</v>
      </c>
      <c r="L142" s="22">
        <v>24.5</v>
      </c>
      <c r="M142" s="19">
        <f t="shared" si="21"/>
        <v>3.0825924113128046E-2</v>
      </c>
      <c r="O142" s="212">
        <f t="shared" si="19"/>
        <v>0.11015911872705017</v>
      </c>
    </row>
    <row r="143" spans="1:15" ht="17" thickTop="1" thickBot="1">
      <c r="A143" s="223"/>
      <c r="B143" s="223"/>
      <c r="C143" s="223"/>
      <c r="D143" s="28"/>
      <c r="E143" s="25">
        <v>12</v>
      </c>
      <c r="F143" s="26"/>
      <c r="G143" s="26">
        <v>0.15</v>
      </c>
      <c r="H143" s="27"/>
      <c r="I143" s="48">
        <v>41.4</v>
      </c>
      <c r="J143" s="23">
        <v>8.34</v>
      </c>
      <c r="K143" s="178">
        <v>0.27868749999999998</v>
      </c>
      <c r="L143" s="22">
        <v>24.5</v>
      </c>
      <c r="M143" s="19">
        <f t="shared" si="21"/>
        <v>2.2043114638973422E-2</v>
      </c>
      <c r="O143" s="212">
        <f t="shared" si="19"/>
        <v>0.1079136690647482</v>
      </c>
    </row>
    <row r="144" spans="1:15" ht="17" thickTop="1" thickBot="1">
      <c r="A144" s="223"/>
      <c r="B144" s="223"/>
      <c r="C144" s="223"/>
      <c r="D144" s="28"/>
      <c r="E144" s="25">
        <v>24</v>
      </c>
      <c r="F144" s="26"/>
      <c r="G144" s="26">
        <v>2.9000000000000001E-2</v>
      </c>
      <c r="H144" s="27"/>
      <c r="I144" s="48">
        <v>19.899999999999999</v>
      </c>
      <c r="J144" s="23">
        <v>10.35</v>
      </c>
      <c r="K144" s="178">
        <v>0.21008750000000001</v>
      </c>
      <c r="L144" s="22">
        <v>24.5</v>
      </c>
      <c r="M144" s="19">
        <f t="shared" si="21"/>
        <v>1.3149220063416397E-2</v>
      </c>
      <c r="O144" s="212">
        <f t="shared" si="19"/>
        <v>8.6956521739130432E-2</v>
      </c>
    </row>
    <row r="145" spans="1:15" ht="17" thickTop="1" thickBot="1">
      <c r="A145" s="223"/>
      <c r="B145" s="223"/>
      <c r="C145" s="223"/>
      <c r="D145" s="28"/>
      <c r="E145" s="25">
        <v>35</v>
      </c>
      <c r="F145" s="26"/>
      <c r="G145" s="26">
        <v>1.2E-2</v>
      </c>
      <c r="H145" s="42"/>
      <c r="I145" s="48">
        <v>9.3000000000000007</v>
      </c>
      <c r="J145" s="23">
        <v>12.62</v>
      </c>
      <c r="K145" s="178">
        <v>0.15006249999999999</v>
      </c>
      <c r="L145" s="22">
        <v>24.5</v>
      </c>
      <c r="M145" s="19">
        <f t="shared" si="21"/>
        <v>7.4928816156285246E-3</v>
      </c>
      <c r="O145" s="212">
        <f t="shared" si="19"/>
        <v>7.1315372424722662E-2</v>
      </c>
    </row>
    <row r="146" spans="1:15" ht="17" thickTop="1" thickBot="1">
      <c r="A146" s="223"/>
      <c r="B146" s="223"/>
      <c r="C146" s="223"/>
      <c r="D146" s="35"/>
      <c r="E146" s="36">
        <v>50</v>
      </c>
      <c r="F146" s="37"/>
      <c r="G146" s="37">
        <v>1E-3</v>
      </c>
      <c r="H146" s="41"/>
      <c r="I146" s="48">
        <v>9.6999999999999993</v>
      </c>
      <c r="J146" s="23">
        <v>16.079999999999998</v>
      </c>
      <c r="K146" s="178">
        <v>0.13119749999999999</v>
      </c>
      <c r="L146" s="22">
        <v>24.5</v>
      </c>
      <c r="M146" s="19">
        <f t="shared" si="21"/>
        <v>9.9578217105403145E-3</v>
      </c>
      <c r="O146" s="212">
        <f t="shared" si="19"/>
        <v>5.5970149253731345E-2</v>
      </c>
    </row>
    <row r="147" spans="1:15" ht="15" thickTop="1">
      <c r="I147" s="50"/>
      <c r="L147" s="22"/>
    </row>
    <row r="148" spans="1:15">
      <c r="I148" s="50"/>
    </row>
    <row r="150" spans="1:15">
      <c r="O150" s="213"/>
    </row>
  </sheetData>
  <mergeCells count="61">
    <mergeCell ref="A141:A146"/>
    <mergeCell ref="B141:B146"/>
    <mergeCell ref="C141:C146"/>
    <mergeCell ref="A83:A94"/>
    <mergeCell ref="B83:B94"/>
    <mergeCell ref="C83:C94"/>
    <mergeCell ref="A128:A134"/>
    <mergeCell ref="B128:B134"/>
    <mergeCell ref="C128:C134"/>
    <mergeCell ref="A135:A139"/>
    <mergeCell ref="B135:B139"/>
    <mergeCell ref="C135:C139"/>
    <mergeCell ref="A124:A127"/>
    <mergeCell ref="B124:B127"/>
    <mergeCell ref="C124:C127"/>
    <mergeCell ref="A113:A117"/>
    <mergeCell ref="B113:B117"/>
    <mergeCell ref="C113:C117"/>
    <mergeCell ref="A118:A123"/>
    <mergeCell ref="B118:B123"/>
    <mergeCell ref="C118:C123"/>
    <mergeCell ref="A95:A108"/>
    <mergeCell ref="B95:B108"/>
    <mergeCell ref="C95:C108"/>
    <mergeCell ref="A109:A112"/>
    <mergeCell ref="B109:B112"/>
    <mergeCell ref="C109:C112"/>
    <mergeCell ref="A71:A76"/>
    <mergeCell ref="B71:B76"/>
    <mergeCell ref="A77:A82"/>
    <mergeCell ref="B77:B82"/>
    <mergeCell ref="A52:A57"/>
    <mergeCell ref="B52:B57"/>
    <mergeCell ref="A58:A64"/>
    <mergeCell ref="B58:B64"/>
    <mergeCell ref="A65:A70"/>
    <mergeCell ref="B65:B70"/>
    <mergeCell ref="A42:A46"/>
    <mergeCell ref="B42:B46"/>
    <mergeCell ref="C42:C46"/>
    <mergeCell ref="A47:A51"/>
    <mergeCell ref="B47:B51"/>
    <mergeCell ref="C47:C51"/>
    <mergeCell ref="A25:A30"/>
    <mergeCell ref="B25:B30"/>
    <mergeCell ref="C25:C30"/>
    <mergeCell ref="A31:A41"/>
    <mergeCell ref="B31:B41"/>
    <mergeCell ref="C31:C41"/>
    <mergeCell ref="A15:A19"/>
    <mergeCell ref="B15:B19"/>
    <mergeCell ref="C15:C19"/>
    <mergeCell ref="A20:A24"/>
    <mergeCell ref="B20:B24"/>
    <mergeCell ref="C20:C24"/>
    <mergeCell ref="A5:A9"/>
    <mergeCell ref="B5:B9"/>
    <mergeCell ref="C5:C9"/>
    <mergeCell ref="A10:A14"/>
    <mergeCell ref="B10:B14"/>
    <mergeCell ref="C10:C1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Vertical profile Si32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LAFOND Augustin</dc:creator>
  <cp:lastModifiedBy>LAFOND Augustin</cp:lastModifiedBy>
  <dcterms:created xsi:type="dcterms:W3CDTF">2019-06-23T12:34:52Z</dcterms:created>
  <dcterms:modified xsi:type="dcterms:W3CDTF">2019-11-13T09:52:04Z</dcterms:modified>
</cp:coreProperties>
</file>